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680" windowWidth="16485" windowHeight="10545" activeTab="1"/>
  </bookViews>
  <sheets>
    <sheet name="Text" sheetId="1" r:id="rId1"/>
    <sheet name="COMPUTATION" sheetId="2" r:id="rId2"/>
    <sheet name="DATA" sheetId="3" r:id="rId3"/>
  </sheets>
  <definedNames>
    <definedName name="Harlan_TBL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<sst xmlns="http://schemas.openxmlformats.org/spreadsheetml/2006/main" count="169" uniqueCount="70">
  <si>
    <t>Arikaree River</t>
  </si>
  <si>
    <t>Beaver Creek</t>
  </si>
  <si>
    <t>Driftwood Creek</t>
  </si>
  <si>
    <t>Prairie Dog Creek</t>
  </si>
  <si>
    <t>Republican River</t>
  </si>
  <si>
    <t>S F Republican River</t>
  </si>
  <si>
    <t>Sappa Creek</t>
  </si>
  <si>
    <t>Less than 200 AF at PS</t>
  </si>
  <si>
    <t>Number</t>
  </si>
  <si>
    <t>Acres at PS</t>
  </si>
  <si>
    <t>Greater than 200 AF at PS</t>
  </si>
  <si>
    <t>Swanson</t>
  </si>
  <si>
    <t>KS</t>
  </si>
  <si>
    <t>Bonny</t>
  </si>
  <si>
    <t>HC</t>
  </si>
  <si>
    <t>Sub-basin</t>
  </si>
  <si>
    <t>Closest</t>
  </si>
  <si>
    <t>Reservoir</t>
  </si>
  <si>
    <t>CU</t>
  </si>
  <si>
    <t>Total</t>
  </si>
  <si>
    <t>Net evap</t>
  </si>
  <si>
    <t>BONNY DAM</t>
  </si>
  <si>
    <t>PAN EVAPORATION</t>
  </si>
  <si>
    <t>YEAR</t>
  </si>
  <si>
    <t xml:space="preserve">      JAN</t>
  </si>
  <si>
    <t xml:space="preserve">      FEB</t>
  </si>
  <si>
    <t xml:space="preserve">      MAR</t>
  </si>
  <si>
    <t xml:space="preserve">      APR</t>
  </si>
  <si>
    <t xml:space="preserve">      MAY</t>
  </si>
  <si>
    <t xml:space="preserve">      JUN</t>
  </si>
  <si>
    <t xml:space="preserve">      JUL</t>
  </si>
  <si>
    <t xml:space="preserve">      AUG</t>
  </si>
  <si>
    <t xml:space="preserve">      SEP</t>
  </si>
  <si>
    <t xml:space="preserve">      OCT</t>
  </si>
  <si>
    <t xml:space="preserve">      NOV</t>
  </si>
  <si>
    <t xml:space="preserve">      DEC</t>
  </si>
  <si>
    <t xml:space="preserve">      TOTAL</t>
  </si>
  <si>
    <t>PRECIPITATION AT BONNY DAM</t>
  </si>
  <si>
    <t>IN INCHES</t>
  </si>
  <si>
    <t xml:space="preserve">     JAN</t>
  </si>
  <si>
    <t xml:space="preserve">    FEB</t>
  </si>
  <si>
    <t xml:space="preserve">    MAR</t>
  </si>
  <si>
    <t xml:space="preserve">    APR</t>
  </si>
  <si>
    <t xml:space="preserve">    MAY</t>
  </si>
  <si>
    <t xml:space="preserve">    JUN</t>
  </si>
  <si>
    <t xml:space="preserve">    JUL</t>
  </si>
  <si>
    <t xml:space="preserve">    AUG</t>
  </si>
  <si>
    <t xml:space="preserve">    SEP</t>
  </si>
  <si>
    <t xml:space="preserve">    OCT</t>
  </si>
  <si>
    <t xml:space="preserve">    NOV</t>
  </si>
  <si>
    <t xml:space="preserve">    DEC</t>
  </si>
  <si>
    <t xml:space="preserve">   TOTAL</t>
  </si>
  <si>
    <t>PRECIPITATION AT TRENTON DAM</t>
  </si>
  <si>
    <t>(IN)</t>
  </si>
  <si>
    <t>CU (AF)</t>
  </si>
  <si>
    <t>HARLAN COUNTY</t>
  </si>
  <si>
    <t>PRECIPITATION AT HARLAN COUNTY</t>
  </si>
  <si>
    <t>Net Evap</t>
  </si>
  <si>
    <t>TRENTON DAM</t>
  </si>
  <si>
    <t>KEITH SEBELIUS</t>
  </si>
  <si>
    <t>PRECIPITATION AT KEITH SEBELIUS</t>
  </si>
  <si>
    <t>Total Ac</t>
  </si>
  <si>
    <t>Presumptive</t>
  </si>
  <si>
    <t>Acres at PS*</t>
  </si>
  <si>
    <t>* Acres at PS for structure DRA-0001, is based upon the average of the hourly recorded stage height data collected at the structure and applied to the Area Table prepared for the structure.</t>
  </si>
  <si>
    <t>Kansas 2008 non-federal dam inventory acreages</t>
  </si>
  <si>
    <t>Data sheet: data come from Table-2 (Precip) and other BOR spreadsheets(xx_pan files)</t>
  </si>
  <si>
    <t>Harlan County sheet: from BOR website and Fed_Net_Evap_ds_2008 sheet's Area_AC;</t>
  </si>
  <si>
    <t>Updated by Cao on 03/18/2009</t>
  </si>
  <si>
    <t>Updated by GAA on 04/12/2009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</si>
</sst>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SWISS"/>
      <family val="0"/>
    </font>
    <font>
      <b/>
      <sz val="12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1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4">
      <selection activeCell="D11" sqref="D11"/>
    </sheetView>
  </sheetViews>
  <sheetFormatPr defaultColWidth="9.140625" defaultRowHeight="12.75"/>
  <sheetData>
    <row r="1" ht="12.75">
      <c r="A1" s="1" t="s">
        <v>68</v>
      </c>
    </row>
    <row r="2" ht="12.75">
      <c r="A2" s="1" t="s">
        <v>69</v>
      </c>
    </row>
    <row r="4" ht="12.75">
      <c r="A4" t="s">
        <v>66</v>
      </c>
    </row>
    <row r="6" ht="12.75">
      <c r="A6" s="1" t="s">
        <v>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0" sqref="E30"/>
    </sheetView>
  </sheetViews>
  <sheetFormatPr defaultColWidth="9.140625" defaultRowHeight="12.75"/>
  <cols>
    <col min="1" max="1" width="20.57421875" style="0" customWidth="1"/>
    <col min="2" max="2" width="8.57421875" style="0" bestFit="1" customWidth="1"/>
    <col min="3" max="3" width="8.140625" style="0" bestFit="1" customWidth="1"/>
    <col min="4" max="4" width="5.57421875" style="0" customWidth="1"/>
    <col min="5" max="5" width="22.00390625" style="0" bestFit="1" customWidth="1"/>
    <col min="6" max="6" width="11.140625" style="0" bestFit="1" customWidth="1"/>
    <col min="7" max="7" width="7.7109375" style="0" bestFit="1" customWidth="1"/>
    <col min="8" max="8" width="5.57421875" style="0" customWidth="1"/>
    <col min="9" max="9" width="7.57421875" style="0" customWidth="1"/>
    <col min="10" max="10" width="11.8515625" style="0" bestFit="1" customWidth="1"/>
    <col min="11" max="11" width="6.57421875" style="0" bestFit="1" customWidth="1"/>
    <col min="12" max="12" width="4.421875" style="0" customWidth="1"/>
    <col min="13" max="13" width="7.57421875" style="0" bestFit="1" customWidth="1"/>
  </cols>
  <sheetData>
    <row r="1" spans="1:4" ht="12.75">
      <c r="A1" s="4" t="s">
        <v>65</v>
      </c>
      <c r="B1" s="4"/>
      <c r="C1" s="4"/>
      <c r="D1" s="4"/>
    </row>
    <row r="3" spans="2:13" ht="12.75">
      <c r="B3" t="s">
        <v>16</v>
      </c>
      <c r="C3" t="s">
        <v>20</v>
      </c>
      <c r="E3" s="4" t="s">
        <v>7</v>
      </c>
      <c r="I3" s="4" t="s">
        <v>10</v>
      </c>
      <c r="M3" t="s">
        <v>19</v>
      </c>
    </row>
    <row r="4" spans="1:13" ht="12.75">
      <c r="A4" t="s">
        <v>15</v>
      </c>
      <c r="B4" t="s">
        <v>17</v>
      </c>
      <c r="C4" t="s">
        <v>53</v>
      </c>
      <c r="E4" t="s">
        <v>8</v>
      </c>
      <c r="F4" t="s">
        <v>9</v>
      </c>
      <c r="G4" s="4" t="s">
        <v>54</v>
      </c>
      <c r="I4" t="s">
        <v>8</v>
      </c>
      <c r="J4" t="s">
        <v>63</v>
      </c>
      <c r="K4" s="4" t="s">
        <v>18</v>
      </c>
      <c r="M4" t="s">
        <v>18</v>
      </c>
    </row>
    <row r="5" spans="1:13" ht="12.75">
      <c r="A5" t="s">
        <v>0</v>
      </c>
      <c r="B5" t="s">
        <v>13</v>
      </c>
      <c r="C5" s="3">
        <f>DATA!N13</f>
        <v>27.744999999999994</v>
      </c>
      <c r="E5" s="15">
        <v>4</v>
      </c>
      <c r="F5" s="17">
        <v>23.886309999999998</v>
      </c>
      <c r="G5" s="2">
        <f>(F5*C5/12)*0.25</f>
        <v>13.806784811458328</v>
      </c>
      <c r="I5">
        <v>0</v>
      </c>
      <c r="K5" s="3">
        <f aca="true" t="shared" si="0" ref="K5:K11">J5*C5/12</f>
        <v>0</v>
      </c>
      <c r="M5" s="3">
        <f>K5+G5</f>
        <v>13.806784811458328</v>
      </c>
    </row>
    <row r="6" spans="1:13" ht="12.75">
      <c r="A6" t="s">
        <v>1</v>
      </c>
      <c r="B6" t="s">
        <v>11</v>
      </c>
      <c r="C6" s="3">
        <f>DATA!N28</f>
        <v>22.468999999999998</v>
      </c>
      <c r="E6" s="16">
        <v>53</v>
      </c>
      <c r="F6" s="18">
        <v>344.113264031</v>
      </c>
      <c r="G6" s="2">
        <f aca="true" t="shared" si="1" ref="G6:G11">(F6*C6/12)*0.25</f>
        <v>161.0808526981779</v>
      </c>
      <c r="I6">
        <v>1</v>
      </c>
      <c r="J6">
        <v>52.75</v>
      </c>
      <c r="K6" s="3">
        <f t="shared" si="0"/>
        <v>98.76997916666666</v>
      </c>
      <c r="M6" s="3">
        <f aca="true" t="shared" si="2" ref="M6:M11">K6+G6</f>
        <v>259.85083186484457</v>
      </c>
    </row>
    <row r="7" spans="1:13" ht="12.75">
      <c r="A7" t="s">
        <v>2</v>
      </c>
      <c r="B7" t="s">
        <v>11</v>
      </c>
      <c r="C7" s="3">
        <f>DATA!N28</f>
        <v>22.468999999999998</v>
      </c>
      <c r="E7" s="16">
        <v>4</v>
      </c>
      <c r="F7" s="18">
        <v>23.625749999999996</v>
      </c>
      <c r="G7" s="2">
        <f t="shared" si="1"/>
        <v>11.059312015624997</v>
      </c>
      <c r="I7">
        <v>0</v>
      </c>
      <c r="K7" s="3">
        <f t="shared" si="0"/>
        <v>0</v>
      </c>
      <c r="M7" s="3">
        <f t="shared" si="2"/>
        <v>11.059312015624997</v>
      </c>
    </row>
    <row r="8" spans="1:13" ht="12.75">
      <c r="A8" t="s">
        <v>3</v>
      </c>
      <c r="B8" t="s">
        <v>12</v>
      </c>
      <c r="C8" s="3">
        <f>DATA!N58</f>
        <v>10.808</v>
      </c>
      <c r="E8" s="16">
        <v>64</v>
      </c>
      <c r="F8" s="18">
        <v>504.69867999999997</v>
      </c>
      <c r="G8" s="2">
        <f t="shared" si="1"/>
        <v>113.64131944666666</v>
      </c>
      <c r="I8">
        <v>0</v>
      </c>
      <c r="K8" s="3">
        <f t="shared" si="0"/>
        <v>0</v>
      </c>
      <c r="M8" s="3">
        <f t="shared" si="2"/>
        <v>113.64131944666666</v>
      </c>
    </row>
    <row r="9" spans="1:13" ht="12.75">
      <c r="A9" t="s">
        <v>4</v>
      </c>
      <c r="B9" t="s">
        <v>14</v>
      </c>
      <c r="C9" s="3">
        <f>DATA!N43</f>
        <v>19.136999999999997</v>
      </c>
      <c r="E9" s="16">
        <v>29</v>
      </c>
      <c r="F9" s="18">
        <v>209.51859</v>
      </c>
      <c r="G9" s="2">
        <f t="shared" si="1"/>
        <v>83.53244285062497</v>
      </c>
      <c r="I9">
        <v>0</v>
      </c>
      <c r="K9" s="3">
        <f t="shared" si="0"/>
        <v>0</v>
      </c>
      <c r="M9" s="3">
        <f t="shared" si="2"/>
        <v>83.53244285062497</v>
      </c>
    </row>
    <row r="10" spans="1:13" ht="12.75">
      <c r="A10" t="s">
        <v>5</v>
      </c>
      <c r="B10" t="s">
        <v>13</v>
      </c>
      <c r="C10" s="3">
        <f>DATA!N13</f>
        <v>27.744999999999994</v>
      </c>
      <c r="E10" s="16">
        <v>31</v>
      </c>
      <c r="F10" s="18">
        <v>209.0067</v>
      </c>
      <c r="G10" s="2">
        <f t="shared" si="1"/>
        <v>120.81022690624997</v>
      </c>
      <c r="I10">
        <v>0</v>
      </c>
      <c r="K10" s="3">
        <f t="shared" si="0"/>
        <v>0</v>
      </c>
      <c r="M10" s="3">
        <f t="shared" si="2"/>
        <v>120.81022690624997</v>
      </c>
    </row>
    <row r="11" spans="1:13" ht="12.75">
      <c r="A11" t="s">
        <v>6</v>
      </c>
      <c r="B11" t="s">
        <v>11</v>
      </c>
      <c r="C11" s="3">
        <f>DATA!N28</f>
        <v>22.468999999999998</v>
      </c>
      <c r="E11" s="16">
        <v>73</v>
      </c>
      <c r="F11" s="18">
        <v>596.0751000000001</v>
      </c>
      <c r="G11" s="2">
        <f t="shared" si="1"/>
        <v>279.02523795625</v>
      </c>
      <c r="I11">
        <v>0</v>
      </c>
      <c r="K11" s="3">
        <f t="shared" si="0"/>
        <v>0</v>
      </c>
      <c r="M11" s="3">
        <f t="shared" si="2"/>
        <v>279.02523795625</v>
      </c>
    </row>
    <row r="12" spans="6:7" ht="12.75">
      <c r="F12" s="3"/>
      <c r="G12" s="3"/>
    </row>
    <row r="13" spans="5:13" ht="12.75">
      <c r="E13" s="5">
        <f>SUM(E5:E11)</f>
        <v>258</v>
      </c>
      <c r="F13" s="3">
        <f>SUM(F5:F11)</f>
        <v>1910.9243940309998</v>
      </c>
      <c r="G13" s="3">
        <f>SUM(G5:G11)</f>
        <v>782.9561766850529</v>
      </c>
      <c r="J13" s="3">
        <f>SUM(J5:J11)</f>
        <v>52.75</v>
      </c>
      <c r="K13" s="3">
        <f>SUM(K5:K11)</f>
        <v>98.76997916666666</v>
      </c>
      <c r="M13" s="3">
        <f>SUM(M5:M11)</f>
        <v>881.7261558517196</v>
      </c>
    </row>
    <row r="14" spans="5:14" ht="12.75">
      <c r="E14" t="s">
        <v>62</v>
      </c>
      <c r="F14">
        <f>0.25*F13</f>
        <v>477.73109850774995</v>
      </c>
      <c r="M14" s="3">
        <f>J13+F14</f>
        <v>530.48109850775</v>
      </c>
      <c r="N14" t="s">
        <v>61</v>
      </c>
    </row>
    <row r="15" ht="12.75">
      <c r="M15">
        <f>M13/M14</f>
        <v>1.6621254901108191</v>
      </c>
    </row>
    <row r="17" ht="12.75">
      <c r="A17" s="4"/>
    </row>
    <row r="18" ht="12.75">
      <c r="A18" t="s">
        <v>64</v>
      </c>
    </row>
    <row r="19" spans="5:9" ht="12.75">
      <c r="E19" s="4"/>
      <c r="I19" s="4"/>
    </row>
    <row r="20" spans="7:11" ht="12.75">
      <c r="G20" s="4"/>
      <c r="K20" s="4"/>
    </row>
    <row r="21" spans="3:13" ht="12.75">
      <c r="C21" s="3"/>
      <c r="E21" s="1"/>
      <c r="F21" s="2"/>
      <c r="G21" s="2"/>
      <c r="K21" s="3"/>
      <c r="M21" s="3"/>
    </row>
    <row r="22" spans="3:13" ht="12.75">
      <c r="C22" s="3"/>
      <c r="E22" s="1"/>
      <c r="F22" s="2"/>
      <c r="G22" s="2"/>
      <c r="K22" s="3"/>
      <c r="M22" s="3"/>
    </row>
    <row r="23" spans="3:13" ht="12.75">
      <c r="C23" s="3"/>
      <c r="E23" s="1"/>
      <c r="F23" s="2"/>
      <c r="G23" s="2"/>
      <c r="K23" s="3"/>
      <c r="M23" s="3"/>
    </row>
    <row r="24" spans="3:13" ht="12.75">
      <c r="C24" s="3"/>
      <c r="E24" s="1"/>
      <c r="F24" s="2"/>
      <c r="G24" s="2"/>
      <c r="K24" s="3"/>
      <c r="M24" s="3"/>
    </row>
    <row r="25" spans="3:13" ht="12.75">
      <c r="C25" s="3"/>
      <c r="E25" s="1"/>
      <c r="F25" s="2"/>
      <c r="G25" s="2"/>
      <c r="K25" s="3"/>
      <c r="M25" s="3"/>
    </row>
    <row r="26" spans="3:13" ht="12.75">
      <c r="C26" s="3"/>
      <c r="E26" s="1"/>
      <c r="F26" s="2"/>
      <c r="G26" s="2"/>
      <c r="K26" s="3"/>
      <c r="M26" s="3"/>
    </row>
    <row r="27" spans="3:13" ht="12.75">
      <c r="C27" s="3"/>
      <c r="E27" s="1"/>
      <c r="F27" s="2"/>
      <c r="G27" s="2"/>
      <c r="K27" s="3"/>
      <c r="M27" s="3"/>
    </row>
    <row r="28" spans="6:7" ht="12.75">
      <c r="F28" s="3"/>
      <c r="G28" s="3"/>
    </row>
    <row r="29" spans="5:13" ht="12.75">
      <c r="E29" s="5"/>
      <c r="F29" s="3"/>
      <c r="G29" s="3"/>
      <c r="J29" s="3"/>
      <c r="K29" s="3"/>
      <c r="M29" s="3"/>
    </row>
    <row r="30" ht="12.75">
      <c r="M30" s="3"/>
    </row>
  </sheetData>
  <sheetProtection/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8">
      <selection activeCell="A16" sqref="A16:N16"/>
    </sheetView>
  </sheetViews>
  <sheetFormatPr defaultColWidth="9.140625" defaultRowHeight="12.75"/>
  <cols>
    <col min="14" max="14" width="9.57421875" style="0" bestFit="1" customWidth="1"/>
  </cols>
  <sheetData>
    <row r="1" spans="1:14" ht="1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8" t="s">
        <v>23</v>
      </c>
      <c r="B4" s="8" t="s">
        <v>24</v>
      </c>
      <c r="C4" s="8" t="s">
        <v>25</v>
      </c>
      <c r="D4" s="8" t="s">
        <v>26</v>
      </c>
      <c r="E4" s="8" t="s">
        <v>27</v>
      </c>
      <c r="F4" s="8" t="s">
        <v>28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  <c r="L4" s="8" t="s">
        <v>34</v>
      </c>
      <c r="M4" s="8" t="s">
        <v>35</v>
      </c>
      <c r="N4" s="8" t="s">
        <v>36</v>
      </c>
    </row>
    <row r="5" spans="1:14" ht="15.75">
      <c r="A5" s="13">
        <v>2008</v>
      </c>
      <c r="B5" s="9">
        <v>1.55</v>
      </c>
      <c r="C5" s="9">
        <v>1.81</v>
      </c>
      <c r="D5" s="9">
        <v>2.77</v>
      </c>
      <c r="E5" s="9">
        <v>6.77</v>
      </c>
      <c r="F5" s="9">
        <v>8.91</v>
      </c>
      <c r="G5" s="9">
        <v>9.63</v>
      </c>
      <c r="H5" s="9">
        <v>14.51</v>
      </c>
      <c r="I5" s="9">
        <v>8.26</v>
      </c>
      <c r="J5" s="9">
        <v>7.39</v>
      </c>
      <c r="K5" s="9">
        <v>4.77</v>
      </c>
      <c r="L5" s="9">
        <v>3.2</v>
      </c>
      <c r="M5" s="9">
        <v>1.78</v>
      </c>
      <c r="N5" s="10">
        <f>SUM(B5:M5)</f>
        <v>71.35000000000001</v>
      </c>
    </row>
    <row r="6" spans="1:14" ht="15">
      <c r="A6" s="6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">
      <c r="A7" s="19" t="s">
        <v>37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>
      <c r="A8" s="19" t="s">
        <v>38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.75" thickBot="1">
      <c r="A10" s="11" t="s">
        <v>23</v>
      </c>
      <c r="B10" s="11" t="s">
        <v>39</v>
      </c>
      <c r="C10" s="11" t="s">
        <v>40</v>
      </c>
      <c r="D10" s="11" t="s">
        <v>41</v>
      </c>
      <c r="E10" s="11" t="s">
        <v>42</v>
      </c>
      <c r="F10" s="11" t="s">
        <v>43</v>
      </c>
      <c r="G10" s="11" t="s">
        <v>44</v>
      </c>
      <c r="H10" s="11" t="s">
        <v>45</v>
      </c>
      <c r="I10" s="11" t="s">
        <v>46</v>
      </c>
      <c r="J10" s="11" t="s">
        <v>47</v>
      </c>
      <c r="K10" s="11" t="s">
        <v>48</v>
      </c>
      <c r="L10" s="11" t="s">
        <v>49</v>
      </c>
      <c r="M10" s="11" t="s">
        <v>50</v>
      </c>
      <c r="N10" s="11" t="s">
        <v>51</v>
      </c>
    </row>
    <row r="11" spans="1:14" ht="16.5" thickTop="1">
      <c r="A11" s="14">
        <v>2008</v>
      </c>
      <c r="B11" s="9">
        <v>0.15</v>
      </c>
      <c r="C11" s="12">
        <v>0.25</v>
      </c>
      <c r="D11" s="12">
        <v>0.59</v>
      </c>
      <c r="E11" s="12">
        <v>1.71</v>
      </c>
      <c r="F11" s="12">
        <v>2.04</v>
      </c>
      <c r="G11" s="12">
        <v>2.63</v>
      </c>
      <c r="H11" s="12">
        <v>3.51</v>
      </c>
      <c r="I11" s="12">
        <v>5.21</v>
      </c>
      <c r="J11" s="9">
        <v>2.22</v>
      </c>
      <c r="K11" s="9">
        <v>3.23</v>
      </c>
      <c r="L11" s="9">
        <v>0.37</v>
      </c>
      <c r="M11" s="9">
        <v>0.29</v>
      </c>
      <c r="N11" s="12">
        <f>SUM(B11:M11)</f>
        <v>22.2</v>
      </c>
    </row>
    <row r="13" spans="1:14" ht="12.75">
      <c r="A13" t="s">
        <v>57</v>
      </c>
      <c r="B13" s="3">
        <f>IF((B5*0.7)-B11&gt;0,(B5*0.7)-B11,0)</f>
        <v>0.9349999999999999</v>
      </c>
      <c r="C13" s="3">
        <f aca="true" t="shared" si="0" ref="C13:M13">IF((C5*0.7)-C11&gt;0,(C5*0.7)-C11,0)</f>
        <v>1.017</v>
      </c>
      <c r="D13" s="3">
        <f t="shared" si="0"/>
        <v>1.3489999999999998</v>
      </c>
      <c r="E13" s="3">
        <f t="shared" si="0"/>
        <v>3.028999999999999</v>
      </c>
      <c r="F13" s="3">
        <f t="shared" si="0"/>
        <v>4.197</v>
      </c>
      <c r="G13" s="3">
        <f t="shared" si="0"/>
        <v>4.111000000000001</v>
      </c>
      <c r="H13" s="3">
        <f t="shared" si="0"/>
        <v>6.647</v>
      </c>
      <c r="I13" s="3">
        <f t="shared" si="0"/>
        <v>0.5719999999999992</v>
      </c>
      <c r="J13" s="3">
        <f t="shared" si="0"/>
        <v>2.952999999999999</v>
      </c>
      <c r="K13" s="3">
        <f t="shared" si="0"/>
        <v>0.10899999999999954</v>
      </c>
      <c r="L13" s="3">
        <f t="shared" si="0"/>
        <v>1.8699999999999997</v>
      </c>
      <c r="M13" s="3">
        <f t="shared" si="0"/>
        <v>0.956</v>
      </c>
      <c r="N13" s="3">
        <f>SUM(B13:M13)</f>
        <v>27.744999999999994</v>
      </c>
    </row>
    <row r="14" spans="2:14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>
      <c r="A16" s="19" t="s">
        <v>58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">
      <c r="A17" s="19" t="s">
        <v>22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8" t="s">
        <v>23</v>
      </c>
      <c r="B19" s="8" t="s">
        <v>24</v>
      </c>
      <c r="C19" s="8" t="s">
        <v>25</v>
      </c>
      <c r="D19" s="8" t="s">
        <v>26</v>
      </c>
      <c r="E19" s="8" t="s">
        <v>27</v>
      </c>
      <c r="F19" s="8" t="s">
        <v>28</v>
      </c>
      <c r="G19" s="8" t="s">
        <v>29</v>
      </c>
      <c r="H19" s="8" t="s">
        <v>30</v>
      </c>
      <c r="I19" s="8" t="s">
        <v>31</v>
      </c>
      <c r="J19" s="8" t="s">
        <v>32</v>
      </c>
      <c r="K19" s="8" t="s">
        <v>33</v>
      </c>
      <c r="L19" s="8" t="s">
        <v>34</v>
      </c>
      <c r="M19" s="8" t="s">
        <v>35</v>
      </c>
      <c r="N19" s="8" t="s">
        <v>36</v>
      </c>
    </row>
    <row r="20" spans="1:14" ht="15.75">
      <c r="A20" s="13">
        <v>2008</v>
      </c>
      <c r="B20" s="9">
        <v>1.23</v>
      </c>
      <c r="C20" s="9">
        <v>1.42</v>
      </c>
      <c r="D20" s="9">
        <v>2.51</v>
      </c>
      <c r="E20" s="9">
        <v>5.34</v>
      </c>
      <c r="F20" s="9">
        <v>6.51</v>
      </c>
      <c r="G20" s="9">
        <v>8.77</v>
      </c>
      <c r="H20" s="9">
        <v>10.7</v>
      </c>
      <c r="I20" s="9">
        <v>9.63</v>
      </c>
      <c r="J20" s="9">
        <v>7.06</v>
      </c>
      <c r="K20" s="9">
        <v>4.21</v>
      </c>
      <c r="L20" s="9">
        <v>2.87</v>
      </c>
      <c r="M20" s="9">
        <v>1.54</v>
      </c>
      <c r="N20" s="10">
        <f>SUM(B20:M20)</f>
        <v>61.79</v>
      </c>
    </row>
    <row r="22" spans="1:14" ht="15">
      <c r="A22" s="19" t="s">
        <v>52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>
      <c r="A23" s="19" t="s">
        <v>38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.75" thickBot="1">
      <c r="A25" s="11" t="s">
        <v>23</v>
      </c>
      <c r="B25" s="11" t="s">
        <v>39</v>
      </c>
      <c r="C25" s="11" t="s">
        <v>40</v>
      </c>
      <c r="D25" s="11" t="s">
        <v>41</v>
      </c>
      <c r="E25" s="11" t="s">
        <v>42</v>
      </c>
      <c r="F25" s="11" t="s">
        <v>43</v>
      </c>
      <c r="G25" s="11" t="s">
        <v>44</v>
      </c>
      <c r="H25" s="11" t="s">
        <v>45</v>
      </c>
      <c r="I25" s="11" t="s">
        <v>46</v>
      </c>
      <c r="J25" s="11" t="s">
        <v>47</v>
      </c>
      <c r="K25" s="11" t="s">
        <v>48</v>
      </c>
      <c r="L25" s="11" t="s">
        <v>49</v>
      </c>
      <c r="M25" s="11" t="s">
        <v>50</v>
      </c>
      <c r="N25" s="11" t="s">
        <v>51</v>
      </c>
    </row>
    <row r="26" spans="1:14" ht="16.5" thickTop="1">
      <c r="A26" s="13">
        <v>2008</v>
      </c>
      <c r="B26" s="9">
        <v>0.04</v>
      </c>
      <c r="C26" s="12">
        <v>0.25</v>
      </c>
      <c r="D26" s="12">
        <v>0.48</v>
      </c>
      <c r="E26" s="12">
        <v>2.71</v>
      </c>
      <c r="F26" s="12">
        <v>5.27</v>
      </c>
      <c r="G26" s="12">
        <v>3.66</v>
      </c>
      <c r="H26" s="12">
        <v>2.14</v>
      </c>
      <c r="I26" s="12">
        <v>1.69</v>
      </c>
      <c r="J26" s="9">
        <v>1.56</v>
      </c>
      <c r="K26" s="9">
        <v>4.38</v>
      </c>
      <c r="L26" s="9">
        <v>0.67</v>
      </c>
      <c r="M26" s="9">
        <v>0.08</v>
      </c>
      <c r="N26" s="10">
        <f>SUM(B26:M26)</f>
        <v>22.93</v>
      </c>
    </row>
    <row r="28" spans="1:14" ht="12.75">
      <c r="A28" t="s">
        <v>57</v>
      </c>
      <c r="B28" s="3">
        <f>IF((B20*0.7)-B26&gt;0,(B20*0.7)-B26,0)</f>
        <v>0.821</v>
      </c>
      <c r="C28" s="3">
        <f aca="true" t="shared" si="1" ref="C28:M28">IF((C20*0.7)-C26&gt;0,(C20*0.7)-C26,0)</f>
        <v>0.7439999999999999</v>
      </c>
      <c r="D28" s="3">
        <f t="shared" si="1"/>
        <v>1.2769999999999997</v>
      </c>
      <c r="E28" s="3">
        <f>IF((E20*0.7)-E26&gt;0,(E20*0.7)-E26,0)</f>
        <v>1.0279999999999996</v>
      </c>
      <c r="F28" s="3">
        <f t="shared" si="1"/>
        <v>0</v>
      </c>
      <c r="G28" s="3">
        <f t="shared" si="1"/>
        <v>2.478999999999999</v>
      </c>
      <c r="H28" s="3">
        <f t="shared" si="1"/>
        <v>5.35</v>
      </c>
      <c r="I28" s="3">
        <f t="shared" si="1"/>
        <v>5.051</v>
      </c>
      <c r="J28" s="3">
        <f t="shared" si="1"/>
        <v>3.3819999999999992</v>
      </c>
      <c r="K28" s="3">
        <f t="shared" si="1"/>
        <v>0</v>
      </c>
      <c r="L28" s="3">
        <f t="shared" si="1"/>
        <v>1.339</v>
      </c>
      <c r="M28" s="3">
        <f t="shared" si="1"/>
        <v>0.9979999999999999</v>
      </c>
      <c r="N28">
        <f>SUM(B28:M28)</f>
        <v>22.468999999999998</v>
      </c>
    </row>
    <row r="31" spans="1:14" ht="15">
      <c r="A31" s="19" t="s">
        <v>55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5">
      <c r="A32" s="19" t="s">
        <v>22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8" t="s">
        <v>23</v>
      </c>
      <c r="B34" s="8" t="s">
        <v>24</v>
      </c>
      <c r="C34" s="8" t="s">
        <v>25</v>
      </c>
      <c r="D34" s="8" t="s">
        <v>26</v>
      </c>
      <c r="E34" s="8" t="s">
        <v>27</v>
      </c>
      <c r="F34" s="8" t="s">
        <v>28</v>
      </c>
      <c r="G34" s="8" t="s">
        <v>29</v>
      </c>
      <c r="H34" s="8" t="s">
        <v>30</v>
      </c>
      <c r="I34" s="8" t="s">
        <v>31</v>
      </c>
      <c r="J34" s="8" t="s">
        <v>32</v>
      </c>
      <c r="K34" s="8" t="s">
        <v>33</v>
      </c>
      <c r="L34" s="8" t="s">
        <v>34</v>
      </c>
      <c r="M34" s="8" t="s">
        <v>35</v>
      </c>
      <c r="N34" s="8" t="s">
        <v>36</v>
      </c>
    </row>
    <row r="35" spans="1:14" ht="15">
      <c r="A35" s="4">
        <v>2008</v>
      </c>
      <c r="B35" s="9">
        <v>0.98</v>
      </c>
      <c r="C35" s="9">
        <v>1.06</v>
      </c>
      <c r="D35" s="9">
        <v>1.67</v>
      </c>
      <c r="E35" s="9">
        <v>4.2</v>
      </c>
      <c r="F35" s="9">
        <v>5.83</v>
      </c>
      <c r="G35" s="9">
        <v>8.79</v>
      </c>
      <c r="H35" s="9">
        <v>10.54</v>
      </c>
      <c r="I35" s="9">
        <v>7.79</v>
      </c>
      <c r="J35" s="9">
        <v>9.08</v>
      </c>
      <c r="K35" s="9">
        <v>5.52</v>
      </c>
      <c r="L35" s="9">
        <v>3.95</v>
      </c>
      <c r="M35" s="9">
        <v>1.75</v>
      </c>
      <c r="N35" s="10">
        <f>SUM(B35:M35)</f>
        <v>61.16</v>
      </c>
    </row>
    <row r="37" spans="1:14" ht="15">
      <c r="A37" s="19" t="s">
        <v>56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">
      <c r="A38" s="19" t="s">
        <v>38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.75" thickBot="1">
      <c r="A40" s="11" t="s">
        <v>23</v>
      </c>
      <c r="B40" s="11" t="s">
        <v>39</v>
      </c>
      <c r="C40" s="11" t="s">
        <v>40</v>
      </c>
      <c r="D40" s="11" t="s">
        <v>41</v>
      </c>
      <c r="E40" s="11" t="s">
        <v>42</v>
      </c>
      <c r="F40" s="11" t="s">
        <v>43</v>
      </c>
      <c r="G40" s="11" t="s">
        <v>44</v>
      </c>
      <c r="H40" s="11" t="s">
        <v>45</v>
      </c>
      <c r="I40" s="11" t="s">
        <v>46</v>
      </c>
      <c r="J40" s="11" t="s">
        <v>47</v>
      </c>
      <c r="K40" s="11" t="s">
        <v>48</v>
      </c>
      <c r="L40" s="11" t="s">
        <v>49</v>
      </c>
      <c r="M40" s="11" t="s">
        <v>50</v>
      </c>
      <c r="N40" s="11" t="s">
        <v>51</v>
      </c>
    </row>
    <row r="41" spans="1:14" ht="15.75" thickTop="1">
      <c r="A41" s="4">
        <v>2008</v>
      </c>
      <c r="B41" s="9">
        <v>0.04</v>
      </c>
      <c r="C41" s="12">
        <v>0.09</v>
      </c>
      <c r="D41" s="12">
        <v>1.09</v>
      </c>
      <c r="E41" s="12">
        <v>2.86</v>
      </c>
      <c r="F41" s="12">
        <v>5.98</v>
      </c>
      <c r="G41" s="12">
        <v>1.53</v>
      </c>
      <c r="H41" s="12">
        <v>3.23</v>
      </c>
      <c r="I41" s="12">
        <v>4.82</v>
      </c>
      <c r="J41" s="9">
        <v>1.28</v>
      </c>
      <c r="K41" s="9">
        <v>8.6</v>
      </c>
      <c r="L41" s="9">
        <v>0.32</v>
      </c>
      <c r="M41" s="9">
        <v>0.47</v>
      </c>
      <c r="N41" s="10">
        <f>SUM(B41:M41)</f>
        <v>30.310000000000002</v>
      </c>
    </row>
    <row r="43" spans="1:14" ht="12.75">
      <c r="A43" t="s">
        <v>57</v>
      </c>
      <c r="B43" s="3">
        <f>IF((B35*0.7)-B41&gt;0,(B35*0.7)-B41,0)</f>
        <v>0.6459999999999999</v>
      </c>
      <c r="C43" s="3">
        <f aca="true" t="shared" si="2" ref="C43:M43">IF((C35*0.7)-C41&gt;0,(C35*0.7)-C41,0)</f>
        <v>0.652</v>
      </c>
      <c r="D43" s="3">
        <f t="shared" si="2"/>
        <v>0.07899999999999974</v>
      </c>
      <c r="E43" s="3">
        <f>IF((E35*0.7)-E41&gt;0,(E35*0.7)-E41,0)</f>
        <v>0.08000000000000007</v>
      </c>
      <c r="F43" s="3">
        <f t="shared" si="2"/>
        <v>0</v>
      </c>
      <c r="G43" s="3">
        <f t="shared" si="2"/>
        <v>4.622999999999998</v>
      </c>
      <c r="H43" s="3">
        <f t="shared" si="2"/>
        <v>4.148</v>
      </c>
      <c r="I43" s="3">
        <f t="shared" si="2"/>
        <v>0.6329999999999991</v>
      </c>
      <c r="J43" s="3">
        <f t="shared" si="2"/>
        <v>5.076</v>
      </c>
      <c r="K43" s="3">
        <f t="shared" si="2"/>
        <v>0</v>
      </c>
      <c r="L43" s="3">
        <f t="shared" si="2"/>
        <v>2.4450000000000003</v>
      </c>
      <c r="M43" s="3">
        <f t="shared" si="2"/>
        <v>0.7549999999999999</v>
      </c>
      <c r="N43">
        <f>SUM(B43:M43)</f>
        <v>19.136999999999997</v>
      </c>
    </row>
    <row r="46" spans="1:14" ht="15">
      <c r="A46" s="19" t="s">
        <v>59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5">
      <c r="A47" s="19" t="s">
        <v>22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8" t="s">
        <v>23</v>
      </c>
      <c r="B49" s="8" t="s">
        <v>24</v>
      </c>
      <c r="C49" s="8" t="s">
        <v>25</v>
      </c>
      <c r="D49" s="8" t="s">
        <v>26</v>
      </c>
      <c r="E49" s="8" t="s">
        <v>27</v>
      </c>
      <c r="F49" s="8" t="s">
        <v>28</v>
      </c>
      <c r="G49" s="8" t="s">
        <v>29</v>
      </c>
      <c r="H49" s="8" t="s">
        <v>30</v>
      </c>
      <c r="I49" s="8" t="s">
        <v>31</v>
      </c>
      <c r="J49" s="8" t="s">
        <v>32</v>
      </c>
      <c r="K49" s="8" t="s">
        <v>33</v>
      </c>
      <c r="L49" s="8" t="s">
        <v>34</v>
      </c>
      <c r="M49" s="8" t="s">
        <v>35</v>
      </c>
      <c r="N49" s="8" t="s">
        <v>36</v>
      </c>
    </row>
    <row r="50" spans="1:14" ht="15">
      <c r="A50" s="4">
        <v>2008</v>
      </c>
      <c r="B50" s="9">
        <v>1.14</v>
      </c>
      <c r="C50" s="9">
        <v>1.33</v>
      </c>
      <c r="D50" s="9">
        <v>2.43</v>
      </c>
      <c r="E50" s="9">
        <v>5.33</v>
      </c>
      <c r="F50" s="9">
        <v>7.78</v>
      </c>
      <c r="G50" s="9">
        <v>11.43</v>
      </c>
      <c r="H50" s="9">
        <v>10.21</v>
      </c>
      <c r="I50" s="9">
        <v>8.92</v>
      </c>
      <c r="J50" s="9">
        <v>7.3</v>
      </c>
      <c r="K50" s="9">
        <v>3.52</v>
      </c>
      <c r="L50" s="9">
        <v>2.8</v>
      </c>
      <c r="M50" s="9">
        <v>1.45</v>
      </c>
      <c r="N50" s="10">
        <f>SUM(B50:M50)</f>
        <v>63.64000000000001</v>
      </c>
    </row>
    <row r="52" spans="1:14" ht="15">
      <c r="A52" s="19" t="s">
        <v>60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5">
      <c r="A53" s="19" t="s">
        <v>38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.75" thickBot="1">
      <c r="A55" s="11" t="s">
        <v>23</v>
      </c>
      <c r="B55" s="11" t="s">
        <v>39</v>
      </c>
      <c r="C55" s="11" t="s">
        <v>40</v>
      </c>
      <c r="D55" s="11" t="s">
        <v>41</v>
      </c>
      <c r="E55" s="11" t="s">
        <v>42</v>
      </c>
      <c r="F55" s="11" t="s">
        <v>43</v>
      </c>
      <c r="G55" s="11" t="s">
        <v>44</v>
      </c>
      <c r="H55" s="11" t="s">
        <v>45</v>
      </c>
      <c r="I55" s="11" t="s">
        <v>46</v>
      </c>
      <c r="J55" s="11" t="s">
        <v>47</v>
      </c>
      <c r="K55" s="11" t="s">
        <v>48</v>
      </c>
      <c r="L55" s="11" t="s">
        <v>49</v>
      </c>
      <c r="M55" s="11" t="s">
        <v>50</v>
      </c>
      <c r="N55" s="11" t="s">
        <v>51</v>
      </c>
    </row>
    <row r="56" spans="1:14" ht="15.75" thickTop="1">
      <c r="A56" s="4">
        <v>2008</v>
      </c>
      <c r="B56" s="9">
        <v>0.21</v>
      </c>
      <c r="C56" s="9">
        <v>0.36</v>
      </c>
      <c r="D56" s="9">
        <v>0.61</v>
      </c>
      <c r="E56" s="9">
        <v>3.06</v>
      </c>
      <c r="F56" s="9">
        <v>6.54</v>
      </c>
      <c r="G56" s="9">
        <v>3.12</v>
      </c>
      <c r="H56" s="9">
        <v>2.63</v>
      </c>
      <c r="I56" s="9">
        <v>4.26</v>
      </c>
      <c r="J56" s="9">
        <v>2.88</v>
      </c>
      <c r="K56" s="9">
        <v>8.94</v>
      </c>
      <c r="L56" s="9">
        <v>0.63</v>
      </c>
      <c r="M56" s="9">
        <v>0.5</v>
      </c>
      <c r="N56" s="10">
        <f>SUM(B56:M56)</f>
        <v>33.74</v>
      </c>
    </row>
    <row r="58" spans="1:14" ht="12.75">
      <c r="A58" t="s">
        <v>57</v>
      </c>
      <c r="B58" s="3">
        <f>IF((B50*0.7)-B56&gt;0,(B50*0.7)-B56,0)</f>
        <v>0.588</v>
      </c>
      <c r="C58" s="3">
        <f aca="true" t="shared" si="3" ref="C58:N58">IF((C50*0.7)-C56&gt;0,(C50*0.7)-C56,0)</f>
        <v>0.571</v>
      </c>
      <c r="D58" s="3">
        <f t="shared" si="3"/>
        <v>1.0910000000000002</v>
      </c>
      <c r="E58" s="3">
        <f t="shared" si="3"/>
        <v>0.6709999999999998</v>
      </c>
      <c r="F58" s="3">
        <f t="shared" si="3"/>
        <v>0</v>
      </c>
      <c r="G58" s="3">
        <f t="shared" si="3"/>
        <v>4.880999999999999</v>
      </c>
      <c r="H58" s="3">
        <f t="shared" si="3"/>
        <v>4.517</v>
      </c>
      <c r="I58" s="3">
        <f t="shared" si="3"/>
        <v>1.984</v>
      </c>
      <c r="J58" s="3">
        <f t="shared" si="3"/>
        <v>2.2299999999999995</v>
      </c>
      <c r="K58" s="3">
        <f t="shared" si="3"/>
        <v>0</v>
      </c>
      <c r="L58" s="3">
        <f t="shared" si="3"/>
        <v>1.3299999999999996</v>
      </c>
      <c r="M58" s="3">
        <f t="shared" si="3"/>
        <v>0.5149999999999999</v>
      </c>
      <c r="N58" s="3">
        <f t="shared" si="3"/>
        <v>10.808</v>
      </c>
    </row>
    <row r="59" ht="12.75">
      <c r="B59" s="3"/>
    </row>
  </sheetData>
  <sheetProtection/>
  <mergeCells count="16">
    <mergeCell ref="A31:N31"/>
    <mergeCell ref="A32:N32"/>
    <mergeCell ref="A46:N46"/>
    <mergeCell ref="A47:N47"/>
    <mergeCell ref="A52:N52"/>
    <mergeCell ref="A53:N53"/>
    <mergeCell ref="A1:N1"/>
    <mergeCell ref="A2:N2"/>
    <mergeCell ref="A7:N7"/>
    <mergeCell ref="A8:N8"/>
    <mergeCell ref="A37:N37"/>
    <mergeCell ref="A38:N38"/>
    <mergeCell ref="A16:N16"/>
    <mergeCell ref="A17:N17"/>
    <mergeCell ref="A22:N22"/>
    <mergeCell ref="A23:N2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Dept.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dbarfield</dc:creator>
  <cp:keywords/>
  <dc:description/>
  <cp:lastModifiedBy>hcao</cp:lastModifiedBy>
  <cp:lastPrinted>2009-03-25T15:03:01Z</cp:lastPrinted>
  <dcterms:created xsi:type="dcterms:W3CDTF">2005-07-07T22:55:35Z</dcterms:created>
  <dcterms:modified xsi:type="dcterms:W3CDTF">2009-04-14T19:42:30Z</dcterms:modified>
  <cp:category/>
  <cp:version/>
  <cp:contentType/>
  <cp:contentStatus/>
</cp:coreProperties>
</file>