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235" windowHeight="11055"/>
  </bookViews>
  <sheets>
    <sheet name="summary_COUNTY" sheetId="1" r:id="rId1"/>
  </sheets>
  <externalReferences>
    <externalReference r:id="rId2"/>
    <externalReference r:id="rId3"/>
  </externalReferences>
  <definedNames>
    <definedName name="cn_eff">[1]results_COUNTY!$AH$4</definedName>
    <definedName name="CN_W">[1]results_COUNTY!$AE$4</definedName>
    <definedName name="dates">[1]Frost!$A$8:$O$15</definedName>
    <definedName name="dc_eff">[1]results_COUNTY!$AH$5</definedName>
    <definedName name="DC_W">[1]results_COUNTY!$AE$5</definedName>
    <definedName name="nt_eff">[1]results_COUNTY!$AH$6</definedName>
    <definedName name="NT_W">[1]results_COUNTY!$AE$6</definedName>
    <definedName name="pl_eff">[1]results_COUNTY!$AH$7</definedName>
    <definedName name="PL_W">[1]results_COUNTY!$AE$7</definedName>
    <definedName name="ra_eff">[1]results_COUNTY!$AH$8</definedName>
    <definedName name="RA_W">[1]results_COUNTY!$AE$8</definedName>
    <definedName name="recharge">[2]rech!$A$19:$L$34</definedName>
    <definedName name="sd_eff">[1]results_COUNTY!$AH$9</definedName>
    <definedName name="SD_W">[1]results_COUNTY!$AE$9</definedName>
    <definedName name="sh_eff">[1]results_COUNTY!$AH$10</definedName>
    <definedName name="th_eff">[1]results_COUNTY!$AH$11</definedName>
    <definedName name="TH_W">[1]results_COUNTY!$AE$11</definedName>
    <definedName name="tr_eff">[1]results_COUNTY!$AH$12</definedName>
    <definedName name="TR_W">[1]results_COUNTY!$AE$12</definedName>
    <definedName name="type">[2]rech!$A$5:$C$12</definedName>
    <definedName name="year">[1]NOTES!$B$2</definedName>
  </definedNames>
  <calcPr calcId="145621"/>
</workbook>
</file>

<file path=xl/calcChain.xml><?xml version="1.0" encoding="utf-8"?>
<calcChain xmlns="http://schemas.openxmlformats.org/spreadsheetml/2006/main">
  <c r="J100" i="1" l="1"/>
  <c r="J99" i="1"/>
  <c r="J98" i="1"/>
  <c r="J97" i="1"/>
  <c r="J96" i="1"/>
  <c r="J95" i="1"/>
  <c r="J94" i="1"/>
  <c r="J93" i="1"/>
  <c r="A93" i="1"/>
  <c r="A94" i="1" s="1"/>
  <c r="A95" i="1" s="1"/>
  <c r="A96" i="1" s="1"/>
  <c r="A97" i="1" s="1"/>
  <c r="A98" i="1" s="1"/>
  <c r="A99" i="1" s="1"/>
  <c r="J92" i="1"/>
  <c r="A92" i="1"/>
  <c r="J91" i="1"/>
  <c r="J90" i="1"/>
  <c r="J89" i="1"/>
  <c r="L68" i="1"/>
  <c r="M68" i="1" s="1"/>
  <c r="K68" i="1"/>
  <c r="G68" i="1"/>
  <c r="H68" i="1" s="1"/>
  <c r="F68" i="1"/>
  <c r="M67" i="1"/>
  <c r="L67" i="1"/>
  <c r="K67" i="1"/>
  <c r="H67" i="1"/>
  <c r="G67" i="1"/>
  <c r="F67" i="1"/>
  <c r="M66" i="1"/>
  <c r="L66" i="1"/>
  <c r="K66" i="1"/>
  <c r="G66" i="1"/>
  <c r="H66" i="1" s="1"/>
  <c r="F66" i="1"/>
  <c r="M65" i="1"/>
  <c r="L65" i="1"/>
  <c r="K65" i="1"/>
  <c r="H65" i="1"/>
  <c r="G65" i="1"/>
  <c r="F65" i="1"/>
  <c r="M64" i="1"/>
  <c r="L64" i="1"/>
  <c r="K64" i="1"/>
  <c r="G64" i="1"/>
  <c r="H64" i="1" s="1"/>
  <c r="F64" i="1"/>
  <c r="M63" i="1"/>
  <c r="L63" i="1"/>
  <c r="K63" i="1"/>
  <c r="H63" i="1"/>
  <c r="G63" i="1"/>
  <c r="F63" i="1"/>
  <c r="M62" i="1"/>
  <c r="L62" i="1"/>
  <c r="K62" i="1"/>
  <c r="G62" i="1"/>
  <c r="H62" i="1" s="1"/>
  <c r="F62" i="1"/>
  <c r="M61" i="1"/>
  <c r="L61" i="1"/>
  <c r="K61" i="1"/>
  <c r="H61" i="1"/>
  <c r="G61" i="1"/>
  <c r="F61" i="1"/>
  <c r="M60" i="1"/>
  <c r="L60" i="1"/>
  <c r="K60" i="1"/>
  <c r="G60" i="1"/>
  <c r="H60" i="1" s="1"/>
  <c r="F60" i="1"/>
  <c r="M13" i="1"/>
  <c r="L13" i="1"/>
  <c r="K13" i="1"/>
  <c r="J13" i="1"/>
  <c r="I13" i="1"/>
  <c r="F12" i="1"/>
  <c r="E12" i="1"/>
  <c r="H12" i="1" s="1"/>
  <c r="D12" i="1"/>
  <c r="C12" i="1"/>
  <c r="G12" i="1" s="1"/>
  <c r="E11" i="1"/>
  <c r="H11" i="1" s="1"/>
  <c r="D11" i="1"/>
  <c r="F11" i="1" s="1"/>
  <c r="C11" i="1"/>
  <c r="G11" i="1" s="1"/>
  <c r="H10" i="1"/>
  <c r="E10" i="1"/>
  <c r="D10" i="1"/>
  <c r="F10" i="1" s="1"/>
  <c r="C10" i="1"/>
  <c r="G10" i="1" s="1"/>
  <c r="N10" i="1" s="1"/>
  <c r="E9" i="1"/>
  <c r="H9" i="1" s="1"/>
  <c r="D9" i="1"/>
  <c r="C9" i="1"/>
  <c r="G9" i="1" s="1"/>
  <c r="N9" i="1" s="1"/>
  <c r="F8" i="1"/>
  <c r="E8" i="1"/>
  <c r="H8" i="1" s="1"/>
  <c r="D8" i="1"/>
  <c r="C8" i="1"/>
  <c r="G8" i="1" s="1"/>
  <c r="N8" i="1" s="1"/>
  <c r="E7" i="1"/>
  <c r="H7" i="1" s="1"/>
  <c r="D7" i="1"/>
  <c r="F7" i="1" s="1"/>
  <c r="C7" i="1"/>
  <c r="G7" i="1" s="1"/>
  <c r="N7" i="1" s="1"/>
  <c r="H6" i="1"/>
  <c r="E6" i="1"/>
  <c r="D6" i="1"/>
  <c r="F6" i="1" s="1"/>
  <c r="C6" i="1"/>
  <c r="G6" i="1" s="1"/>
  <c r="N6" i="1" s="1"/>
  <c r="E5" i="1"/>
  <c r="H5" i="1" s="1"/>
  <c r="D5" i="1"/>
  <c r="C5" i="1"/>
  <c r="G5" i="1" s="1"/>
  <c r="N5" i="1" s="1"/>
  <c r="F4" i="1"/>
  <c r="E4" i="1"/>
  <c r="H4" i="1" s="1"/>
  <c r="D4" i="1"/>
  <c r="C4" i="1"/>
  <c r="G4" i="1" s="1"/>
  <c r="N4" i="1" s="1"/>
  <c r="E3" i="1"/>
  <c r="H3" i="1" s="1"/>
  <c r="D3" i="1"/>
  <c r="F3" i="1" s="1"/>
  <c r="C3" i="1"/>
  <c r="G3" i="1" s="1"/>
  <c r="N3" i="1" s="1"/>
  <c r="H2" i="1"/>
  <c r="E2" i="1"/>
  <c r="D2" i="1"/>
  <c r="F2" i="1" s="1"/>
  <c r="C2" i="1"/>
  <c r="G2" i="1" s="1"/>
  <c r="N2" i="1" l="1"/>
  <c r="G13" i="1"/>
  <c r="K17" i="1" s="1"/>
  <c r="K16" i="1"/>
  <c r="N11" i="1"/>
  <c r="M69" i="1"/>
  <c r="F5" i="1"/>
  <c r="F9" i="1"/>
</calcChain>
</file>

<file path=xl/comments1.xml><?xml version="1.0" encoding="utf-8"?>
<comments xmlns="http://schemas.openxmlformats.org/spreadsheetml/2006/main">
  <authors>
    <author>Sam Perkins</author>
  </authors>
  <commentList>
    <comment ref="J25" authorId="0">
      <text>
        <r>
          <rPr>
            <b/>
            <sz val="8"/>
            <color indexed="81"/>
            <rFont val="Tahoma"/>
            <family val="2"/>
          </rPr>
          <t>gw irrigation return flow for representative counties:</t>
        </r>
        <r>
          <rPr>
            <sz val="8"/>
            <color indexed="81"/>
            <rFont val="Tahoma"/>
            <family val="2"/>
          </rPr>
          <t xml:space="preserve">
index functions reference range an25:an41; for source, see comment in cell an23.</t>
        </r>
      </text>
    </comment>
    <comment ref="K58" authorId="0">
      <text>
        <r>
          <rPr>
            <b/>
            <sz val="8"/>
            <color indexed="81"/>
            <rFont val="Tahoma"/>
            <family val="2"/>
          </rPr>
          <t>Almena area factor:</t>
        </r>
        <r>
          <rPr>
            <sz val="8"/>
            <color indexed="81"/>
            <rFont val="Tahoma"/>
            <family val="2"/>
          </rPr>
          <t xml:space="preserve">
gw-exclusive irrigated area as fraction of total irrigated area in district;
from almena_factors!f35 in Almena_qq01-13.xls. Based on data from BOR report: see row 53 of sheet A in file Alm-dist-af.xls, 
\\AG-fpm\IWI\RRCA\EC\For2013\IrrigDistUSB</t>
        </r>
      </text>
    </comment>
  </commentList>
</comments>
</file>

<file path=xl/sharedStrings.xml><?xml version="1.0" encoding="utf-8"?>
<sst xmlns="http://schemas.openxmlformats.org/spreadsheetml/2006/main" count="204" uniqueCount="154">
  <si>
    <t>county</t>
  </si>
  <si>
    <t>record</t>
  </si>
  <si>
    <t>reported gw Irrig pumping 2013 Ac-ft [6]</t>
  </si>
  <si>
    <t>Return flow af [6]</t>
  </si>
  <si>
    <t>reported gw Irrig area 2013 Acres [6]</t>
  </si>
  <si>
    <t>return flow fraction</t>
  </si>
  <si>
    <t>gw irrigated depth (in)</t>
  </si>
  <si>
    <t>Irrig area as fraction of total</t>
  </si>
  <si>
    <t>potential consumptive use composite 2013 in [1]</t>
  </si>
  <si>
    <t>NET consumptive use composite 2013 in [2]</t>
  </si>
  <si>
    <t>Pumping (CIR) in 2013 in [3]</t>
  </si>
  <si>
    <t>effective precip composite 2013 in [4]</t>
  </si>
  <si>
    <t>actual precip 2013 in [5]</t>
  </si>
  <si>
    <t>Pct irrig demand met</t>
  </si>
  <si>
    <t>Cheyenne</t>
  </si>
  <si>
    <t>Decatur</t>
  </si>
  <si>
    <t>Norton</t>
  </si>
  <si>
    <t>Phillips</t>
  </si>
  <si>
    <t>Rawlins</t>
  </si>
  <si>
    <t>Sheridan</t>
  </si>
  <si>
    <t>Sherman</t>
  </si>
  <si>
    <t>Thomas</t>
  </si>
  <si>
    <t>Trego</t>
  </si>
  <si>
    <t>sum or wtd. avg</t>
  </si>
  <si>
    <t>all KS counties</t>
  </si>
  <si>
    <t>arithmetic Avg</t>
  </si>
  <si>
    <t>Reported</t>
  </si>
  <si>
    <t>pct demand met</t>
  </si>
  <si>
    <t>Reported gw irrigation depth as fraction of CIR in 2013 for representative counties:</t>
  </si>
  <si>
    <t>Notes (references are to file KSCIR_update2013.xls, sheet results_COUNTY, recs 31 48 65 82 99 116 133 150 167):</t>
  </si>
  <si>
    <t>[ratio of weighted averages, wtd by irrig. area]</t>
  </si>
  <si>
    <t>[1]</t>
  </si>
  <si>
    <t>col. x for each county</t>
  </si>
  <si>
    <t>[ratio of arithmetic averages]</t>
  </si>
  <si>
    <t>[2]</t>
  </si>
  <si>
    <t>col. ah for each county</t>
  </si>
  <si>
    <t>[3]</t>
  </si>
  <si>
    <t>col. ai for each county</t>
  </si>
  <si>
    <t>[4]</t>
  </si>
  <si>
    <t>range r4:r12 of sheet results_COUNTY: the difference (potential consumptive use - NET consumptive use)</t>
  </si>
  <si>
    <t>[5]</t>
  </si>
  <si>
    <t>range o4:o12 of sheet results_COUNTY: average over precipitation at stations, with weights given by range e4_L12.</t>
  </si>
  <si>
    <t>[6]</t>
  </si>
  <si>
    <t>from sheet summary_COUNTY in RRCS_Overlap_Groups_2013prelim.xls</t>
  </si>
  <si>
    <t>2013 crop distribution for selected counties used in CIR calculations</t>
  </si>
  <si>
    <t>Alfalfa</t>
  </si>
  <si>
    <t>Corn</t>
  </si>
  <si>
    <t>Soybeans</t>
  </si>
  <si>
    <t>Grain Sorghum</t>
  </si>
  <si>
    <t>Sun-flowers</t>
  </si>
  <si>
    <t>Wheat</t>
  </si>
  <si>
    <t>sum</t>
  </si>
  <si>
    <t>rech rate</t>
  </si>
  <si>
    <t>CHEYENNE</t>
  </si>
  <si>
    <t>CN</t>
  </si>
  <si>
    <t>DECATUR</t>
  </si>
  <si>
    <t>DC</t>
  </si>
  <si>
    <t>NORTON</t>
  </si>
  <si>
    <t>NT</t>
  </si>
  <si>
    <t>PHILLIPS</t>
  </si>
  <si>
    <t>PL</t>
  </si>
  <si>
    <t>RAWLINS</t>
  </si>
  <si>
    <t>RA</t>
  </si>
  <si>
    <t>SHERIDAN</t>
  </si>
  <si>
    <t>SD</t>
  </si>
  <si>
    <t>SHERMAN</t>
  </si>
  <si>
    <t>SH</t>
  </si>
  <si>
    <t>THOMAS</t>
  </si>
  <si>
    <t>TH</t>
  </si>
  <si>
    <t>TREGO</t>
  </si>
  <si>
    <t>TR</t>
  </si>
  <si>
    <t>all</t>
  </si>
  <si>
    <t>2013 selected crop irrigated areas for all counties (does not include all irrigated area):</t>
  </si>
  <si>
    <t>County \ Crop</t>
  </si>
  <si>
    <t>ALFALFA</t>
  </si>
  <si>
    <t>CORN</t>
  </si>
  <si>
    <t>SOY-BEANS</t>
  </si>
  <si>
    <t>SORGHUM</t>
  </si>
  <si>
    <t>SUN-FLOWER</t>
  </si>
  <si>
    <t>WHEAT TOTAL</t>
  </si>
  <si>
    <t>TOTAL</t>
  </si>
  <si>
    <t>GH</t>
  </si>
  <si>
    <t>GO</t>
  </si>
  <si>
    <t>JW</t>
  </si>
  <si>
    <t>LG</t>
  </si>
  <si>
    <t>RO</t>
  </si>
  <si>
    <t>RP</t>
  </si>
  <si>
    <t>WA</t>
  </si>
  <si>
    <t>Grand Total</t>
  </si>
  <si>
    <t>representative counties (for CIR calcs) from sheet summary_COUNTY in RRCS_Overlap_Groups_2013_prelim.xlsx</t>
  </si>
  <si>
    <t>County</t>
  </si>
  <si>
    <t>count</t>
  </si>
  <si>
    <t>Pumping</t>
  </si>
  <si>
    <t>Recharge</t>
  </si>
  <si>
    <t>Acres</t>
  </si>
  <si>
    <t>rech fract</t>
  </si>
  <si>
    <t>gw depth ft</t>
  </si>
  <si>
    <t>gw depth in</t>
  </si>
  <si>
    <t>almena_af</t>
  </si>
  <si>
    <t>almena_ac</t>
  </si>
  <si>
    <t>almena gwex ac</t>
  </si>
  <si>
    <t>almena sw ac</t>
  </si>
  <si>
    <t>gwex ac</t>
  </si>
  <si>
    <t xml:space="preserve"> CN</t>
  </si>
  <si>
    <t xml:space="preserve"> DC</t>
  </si>
  <si>
    <t xml:space="preserve"> NT</t>
  </si>
  <si>
    <t xml:space="preserve"> PL</t>
  </si>
  <si>
    <t xml:space="preserve"> RA</t>
  </si>
  <si>
    <t xml:space="preserve"> SD</t>
  </si>
  <si>
    <t xml:space="preserve"> SH</t>
  </si>
  <si>
    <t xml:space="preserve"> TH</t>
  </si>
  <si>
    <t xml:space="preserve"> TR</t>
  </si>
  <si>
    <t>sum all KS</t>
  </si>
  <si>
    <t>Crop distributions averaged over counties, weighted by irrigated area, 2003-2013</t>
  </si>
  <si>
    <t>Year</t>
  </si>
  <si>
    <t>Sunflowers</t>
  </si>
  <si>
    <t>rech.rate</t>
  </si>
  <si>
    <t>Station precipitation data</t>
  </si>
  <si>
    <t>year</t>
  </si>
  <si>
    <t>Atwood</t>
  </si>
  <si>
    <t>Colby</t>
  </si>
  <si>
    <t>Goodland</t>
  </si>
  <si>
    <t>Oberlin</t>
  </si>
  <si>
    <t>Wakeeney</t>
  </si>
  <si>
    <t>Benkelman, NE</t>
  </si>
  <si>
    <t>Harlan, NE</t>
  </si>
  <si>
    <t>KS avg</t>
  </si>
  <si>
    <t>av1990-2000</t>
  </si>
  <si>
    <t>2013 data substitutions (see reference sheet mkttp2_CIR_test.pl</t>
  </si>
  <si>
    <t>nominal station</t>
  </si>
  <si>
    <t>NE - Harlan</t>
  </si>
  <si>
    <t>NE - Benkelman</t>
  </si>
  <si>
    <t>station data</t>
  </si>
  <si>
    <t>Atwood 2 SW</t>
  </si>
  <si>
    <t>Colby 1 SW</t>
  </si>
  <si>
    <t>Burlington CO</t>
  </si>
  <si>
    <t>Norton 9 SSE</t>
  </si>
  <si>
    <t>Harlan NE</t>
  </si>
  <si>
    <t>Benkelman NE</t>
  </si>
  <si>
    <t>substitutions</t>
  </si>
  <si>
    <t>Atwood 10 SSE</t>
  </si>
  <si>
    <t>Rexford 1 SW</t>
  </si>
  <si>
    <t>Bird City 10S</t>
  </si>
  <si>
    <t>Logan</t>
  </si>
  <si>
    <t>Dresden</t>
  </si>
  <si>
    <t>Quinter</t>
  </si>
  <si>
    <t>Long Island KS</t>
  </si>
  <si>
    <t>Stratton NE</t>
  </si>
  <si>
    <t>McDonald</t>
  </si>
  <si>
    <t>Mingo 5E</t>
  </si>
  <si>
    <t>2013 PRECIPITATION (inches): see sheet 2013_climate_data for daily precipitation, Tmax and Tmin.</t>
  </si>
  <si>
    <t>month</t>
  </si>
  <si>
    <t>Wakeeny</t>
  </si>
  <si>
    <t>2013 AVERAGE TEMPERATURE (deg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</si>
</sst>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8" x14ac:knownFonts="1">
    <font>
      <sz val="10"/>
      <name val="Book Antiqua"/>
      <family val="1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2" fillId="0" borderId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0" xfId="0" applyFont="1"/>
    <xf numFmtId="3" fontId="3" fillId="0" borderId="2" xfId="0" applyNumberFormat="1" applyFont="1" applyBorder="1"/>
    <xf numFmtId="164" fontId="3" fillId="0" borderId="2" xfId="0" applyNumberFormat="1" applyFont="1" applyBorder="1"/>
    <xf numFmtId="2" fontId="3" fillId="0" borderId="2" xfId="0" applyNumberFormat="1" applyFont="1" applyBorder="1"/>
    <xf numFmtId="0" fontId="3" fillId="0" borderId="3" xfId="0" applyFont="1" applyBorder="1"/>
    <xf numFmtId="0" fontId="3" fillId="0" borderId="0" xfId="0" applyFont="1" applyBorder="1"/>
    <xf numFmtId="2" fontId="3" fillId="0" borderId="0" xfId="0" applyNumberFormat="1" applyFont="1" applyBorder="1"/>
    <xf numFmtId="2" fontId="3" fillId="0" borderId="0" xfId="0" applyNumberFormat="1" applyFont="1"/>
    <xf numFmtId="1" fontId="3" fillId="0" borderId="0" xfId="0" applyNumberFormat="1" applyFont="1"/>
    <xf numFmtId="2" fontId="3" fillId="0" borderId="4" xfId="0" applyNumberFormat="1" applyFont="1" applyBorder="1"/>
    <xf numFmtId="2" fontId="3" fillId="0" borderId="5" xfId="0" applyNumberFormat="1" applyFont="1" applyBorder="1"/>
    <xf numFmtId="0" fontId="3" fillId="0" borderId="3" xfId="0" applyFont="1" applyFill="1" applyBorder="1"/>
    <xf numFmtId="10" fontId="3" fillId="0" borderId="0" xfId="0" applyNumberFormat="1" applyFont="1" applyBorder="1"/>
    <xf numFmtId="0" fontId="0" fillId="0" borderId="2" xfId="0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0" borderId="2" xfId="0" applyFont="1" applyFill="1" applyBorder="1"/>
    <xf numFmtId="10" fontId="0" fillId="0" borderId="2" xfId="0" applyNumberFormat="1" applyBorder="1"/>
    <xf numFmtId="0" fontId="3" fillId="0" borderId="2" xfId="0" applyFont="1" applyBorder="1" applyAlignment="1">
      <alignment horizontal="center"/>
    </xf>
    <xf numFmtId="1" fontId="0" fillId="0" borderId="2" xfId="0" applyNumberFormat="1" applyBorder="1"/>
    <xf numFmtId="0" fontId="0" fillId="3" borderId="6" xfId="0" applyFill="1" applyBorder="1"/>
    <xf numFmtId="0" fontId="0" fillId="4" borderId="2" xfId="0" applyFill="1" applyBorder="1" applyAlignment="1"/>
    <xf numFmtId="165" fontId="0" fillId="0" borderId="2" xfId="0" applyNumberFormat="1" applyBorder="1"/>
    <xf numFmtId="2" fontId="0" fillId="0" borderId="2" xfId="0" applyNumberFormat="1" applyBorder="1"/>
    <xf numFmtId="3" fontId="0" fillId="0" borderId="2" xfId="0" applyNumberFormat="1" applyBorder="1"/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0" fontId="2" fillId="0" borderId="2" xfId="1" applyNumberForma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2" fontId="0" fillId="0" borderId="0" xfId="0" applyNumberFormat="1"/>
    <xf numFmtId="0" fontId="5" fillId="0" borderId="0" xfId="0" applyFont="1"/>
    <xf numFmtId="14" fontId="5" fillId="0" borderId="0" xfId="0" applyNumberFormat="1" applyFont="1"/>
    <xf numFmtId="166" fontId="3" fillId="0" borderId="0" xfId="0" applyNumberFormat="1" applyFont="1"/>
  </cellXfs>
  <cellStyles count="8">
    <cellStyle name="Normal" xfId="0" builtinId="0"/>
    <cellStyle name="Normal 14" xfId="2"/>
    <cellStyle name="Normal 2" xfId="3"/>
    <cellStyle name="Normal 2 2" xfId="4"/>
    <cellStyle name="Normal 3" xfId="5"/>
    <cellStyle name="Note 14" xfId="6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SCIR_update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_GM/KSData/For2009/CIR/RRCS_Overlap_Groups_2009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_locations"/>
      <sheetName val="etRad"/>
      <sheetName val="import"/>
      <sheetName val="KSNE2013"/>
      <sheetName val="input_CLIMATE"/>
      <sheetName val="Sheet1"/>
      <sheetName val="ET_Colby_KSU"/>
      <sheetName val="ET_Scandia_KSU"/>
      <sheetName val="input_ET"/>
      <sheetName val="input_CLIMATE_C"/>
      <sheetName val="NOTES"/>
      <sheetName val="summary_COUNTY"/>
      <sheetName val="results_COUNTY"/>
      <sheetName val="results_station"/>
      <sheetName val="Frost"/>
      <sheetName val="Atwood"/>
      <sheetName val="Colby"/>
      <sheetName val="Goodland"/>
      <sheetName val="Norton"/>
      <sheetName val="Oberlin"/>
      <sheetName val="Wakeeney"/>
      <sheetName val="NE_harlan"/>
      <sheetName val="NE_benk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2013</v>
          </cell>
        </row>
      </sheetData>
      <sheetData sheetId="11"/>
      <sheetData sheetId="12">
        <row r="4">
          <cell r="AE4">
            <v>3.5</v>
          </cell>
          <cell r="AH4">
            <v>0.84541710485433375</v>
          </cell>
        </row>
        <row r="5">
          <cell r="AE5">
            <v>3.9</v>
          </cell>
          <cell r="AH5">
            <v>0.83473182490550901</v>
          </cell>
        </row>
        <row r="6">
          <cell r="AE6">
            <v>3.9</v>
          </cell>
          <cell r="AH6">
            <v>0.83956224970737969</v>
          </cell>
        </row>
        <row r="7">
          <cell r="AE7">
            <v>3.9</v>
          </cell>
          <cell r="AH7">
            <v>0.78870621403148555</v>
          </cell>
        </row>
        <row r="8">
          <cell r="AE8">
            <v>3.5</v>
          </cell>
          <cell r="AH8">
            <v>0.81427198788544053</v>
          </cell>
        </row>
        <row r="9">
          <cell r="AE9">
            <v>3.9</v>
          </cell>
          <cell r="AH9">
            <v>0.77760333327697906</v>
          </cell>
        </row>
        <row r="10">
          <cell r="AH10">
            <v>0.84603523899009192</v>
          </cell>
        </row>
        <row r="11">
          <cell r="AE11">
            <v>3.5</v>
          </cell>
          <cell r="AH11">
            <v>0.84493408335210796</v>
          </cell>
        </row>
        <row r="12">
          <cell r="AE12">
            <v>3.9</v>
          </cell>
          <cell r="AH12">
            <v>0.84588381753770325</v>
          </cell>
        </row>
      </sheetData>
      <sheetData sheetId="13"/>
      <sheetData sheetId="14">
        <row r="8">
          <cell r="A8" t="str">
            <v>Atwood</v>
          </cell>
          <cell r="B8">
            <v>41387</v>
          </cell>
          <cell r="C8">
            <v>41563</v>
          </cell>
          <cell r="D8">
            <v>41396</v>
          </cell>
          <cell r="E8">
            <v>41563</v>
          </cell>
          <cell r="F8">
            <v>41405</v>
          </cell>
          <cell r="G8">
            <v>41563</v>
          </cell>
          <cell r="H8">
            <v>41378</v>
          </cell>
          <cell r="I8">
            <v>41577</v>
          </cell>
          <cell r="J8">
            <v>41357</v>
          </cell>
          <cell r="K8">
            <v>41589</v>
          </cell>
          <cell r="M8">
            <v>41399</v>
          </cell>
          <cell r="N8">
            <v>41563</v>
          </cell>
          <cell r="O8">
            <v>41563</v>
          </cell>
        </row>
        <row r="9">
          <cell r="A9" t="str">
            <v>Colby</v>
          </cell>
          <cell r="B9">
            <v>41387</v>
          </cell>
          <cell r="C9">
            <v>41563</v>
          </cell>
          <cell r="D9">
            <v>41396</v>
          </cell>
          <cell r="E9">
            <v>41563</v>
          </cell>
          <cell r="F9">
            <v>41405</v>
          </cell>
          <cell r="G9">
            <v>41563</v>
          </cell>
          <cell r="H9">
            <v>41378</v>
          </cell>
          <cell r="I9">
            <v>41576</v>
          </cell>
          <cell r="J9">
            <v>41359</v>
          </cell>
          <cell r="K9">
            <v>41588</v>
          </cell>
          <cell r="M9">
            <v>41398</v>
          </cell>
          <cell r="N9">
            <v>41563</v>
          </cell>
          <cell r="O9">
            <v>41563</v>
          </cell>
        </row>
        <row r="10">
          <cell r="A10" t="str">
            <v>Goodland</v>
          </cell>
          <cell r="B10">
            <v>41391</v>
          </cell>
          <cell r="C10">
            <v>41563</v>
          </cell>
          <cell r="D10">
            <v>41400</v>
          </cell>
          <cell r="E10">
            <v>41552</v>
          </cell>
          <cell r="F10">
            <v>41409</v>
          </cell>
          <cell r="G10">
            <v>41552</v>
          </cell>
          <cell r="H10">
            <v>41382</v>
          </cell>
          <cell r="I10">
            <v>41576</v>
          </cell>
          <cell r="J10">
            <v>41362</v>
          </cell>
          <cell r="K10">
            <v>41589</v>
          </cell>
          <cell r="M10">
            <v>41397</v>
          </cell>
          <cell r="N10">
            <v>41563</v>
          </cell>
          <cell r="O10">
            <v>41552</v>
          </cell>
        </row>
        <row r="11">
          <cell r="A11" t="str">
            <v>Norton</v>
          </cell>
          <cell r="B11">
            <v>41387</v>
          </cell>
          <cell r="C11">
            <v>41584</v>
          </cell>
          <cell r="D11">
            <v>41396</v>
          </cell>
          <cell r="E11">
            <v>41563</v>
          </cell>
          <cell r="F11">
            <v>41405</v>
          </cell>
          <cell r="G11">
            <v>41563</v>
          </cell>
          <cell r="H11">
            <v>41376</v>
          </cell>
          <cell r="I11">
            <v>41580</v>
          </cell>
          <cell r="J11">
            <v>41356</v>
          </cell>
          <cell r="K11">
            <v>41591</v>
          </cell>
          <cell r="M11">
            <v>41398</v>
          </cell>
          <cell r="N11">
            <v>41584</v>
          </cell>
          <cell r="O11">
            <v>41563</v>
          </cell>
        </row>
        <row r="12">
          <cell r="A12" t="str">
            <v>Oberlin</v>
          </cell>
          <cell r="B12">
            <v>41388</v>
          </cell>
          <cell r="C12">
            <v>41566</v>
          </cell>
          <cell r="D12">
            <v>41397</v>
          </cell>
          <cell r="E12">
            <v>41563</v>
          </cell>
          <cell r="F12">
            <v>41407</v>
          </cell>
          <cell r="G12">
            <v>41563</v>
          </cell>
          <cell r="H12">
            <v>41379</v>
          </cell>
          <cell r="I12">
            <v>41576</v>
          </cell>
          <cell r="J12">
            <v>41359</v>
          </cell>
          <cell r="K12">
            <v>41587</v>
          </cell>
          <cell r="M12">
            <v>41399</v>
          </cell>
          <cell r="N12">
            <v>41566</v>
          </cell>
          <cell r="O12">
            <v>41563</v>
          </cell>
        </row>
        <row r="13">
          <cell r="A13" t="str">
            <v>Wakeeny</v>
          </cell>
          <cell r="B13">
            <v>41384</v>
          </cell>
          <cell r="C13">
            <v>41590</v>
          </cell>
          <cell r="D13">
            <v>41393</v>
          </cell>
          <cell r="E13">
            <v>41584</v>
          </cell>
          <cell r="F13">
            <v>41402</v>
          </cell>
          <cell r="G13">
            <v>41584</v>
          </cell>
          <cell r="H13">
            <v>41369</v>
          </cell>
          <cell r="I13">
            <v>41583</v>
          </cell>
          <cell r="J13">
            <v>41347</v>
          </cell>
          <cell r="K13">
            <v>41596</v>
          </cell>
          <cell r="M13">
            <v>41389</v>
          </cell>
          <cell r="N13">
            <v>41590</v>
          </cell>
          <cell r="O13">
            <v>41584</v>
          </cell>
        </row>
        <row r="14">
          <cell r="A14" t="str">
            <v>NE - Harlan</v>
          </cell>
          <cell r="B14">
            <v>41388</v>
          </cell>
          <cell r="C14">
            <v>41585</v>
          </cell>
          <cell r="D14">
            <v>41398</v>
          </cell>
          <cell r="E14">
            <v>41563</v>
          </cell>
          <cell r="F14">
            <v>41407</v>
          </cell>
          <cell r="G14">
            <v>41563</v>
          </cell>
          <cell r="H14">
            <v>41378</v>
          </cell>
          <cell r="I14">
            <v>41577</v>
          </cell>
          <cell r="J14">
            <v>41362</v>
          </cell>
          <cell r="K14">
            <v>41587</v>
          </cell>
          <cell r="M14">
            <v>41397</v>
          </cell>
          <cell r="N14">
            <v>41585</v>
          </cell>
          <cell r="O14">
            <v>41563</v>
          </cell>
        </row>
        <row r="15">
          <cell r="A15" t="str">
            <v>NE - Benkelman</v>
          </cell>
          <cell r="B15">
            <v>41387</v>
          </cell>
          <cell r="C15">
            <v>41563</v>
          </cell>
          <cell r="D15">
            <v>41397</v>
          </cell>
          <cell r="E15">
            <v>41563</v>
          </cell>
          <cell r="F15">
            <v>41406</v>
          </cell>
          <cell r="G15">
            <v>41563</v>
          </cell>
          <cell r="H15">
            <v>41377</v>
          </cell>
          <cell r="I15">
            <v>41577</v>
          </cell>
          <cell r="J15">
            <v>41356</v>
          </cell>
          <cell r="K15">
            <v>41590</v>
          </cell>
          <cell r="M15">
            <v>41398</v>
          </cell>
          <cell r="N15">
            <v>41563</v>
          </cell>
          <cell r="O15">
            <v>41563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refs"/>
      <sheetName val="almena_pds"/>
      <sheetName val="Net_Ac_Auth_Irr"/>
      <sheetName val="summary_2009"/>
      <sheetName val="rech"/>
      <sheetName val="Rptd_GW_Irr_Use_2009"/>
      <sheetName val="Rptd_SW_Irr_Use_2009"/>
      <sheetName val="Almena_Rptd_Use_2009"/>
      <sheetName val="Non_Irr_Use_By_Gp_2009"/>
      <sheetName val="Non_gwIrr_Use_ge_50AF_2009"/>
      <sheetName val="Non_Irr_Use_2009"/>
      <sheetName val="metered"/>
      <sheetName val="sw_cbcu_for_accounting_2009"/>
      <sheetName val="Non_Irr_SW_Use_2009"/>
      <sheetName val="sw_cbcu_Rptd_SW_Irr_Use_2009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</v>
          </cell>
          <cell r="B5" t="str">
            <v>Gravity</v>
          </cell>
          <cell r="C5">
            <v>0.3</v>
          </cell>
        </row>
        <row r="6">
          <cell r="A6">
            <v>2</v>
          </cell>
          <cell r="B6" t="str">
            <v>Drip</v>
          </cell>
          <cell r="C6">
            <v>0</v>
          </cell>
        </row>
        <row r="7">
          <cell r="A7">
            <v>3</v>
          </cell>
          <cell r="B7" t="str">
            <v>Center Pivot w/o drops</v>
          </cell>
          <cell r="C7">
            <v>0.17</v>
          </cell>
        </row>
        <row r="8">
          <cell r="A8">
            <v>4</v>
          </cell>
          <cell r="B8" t="str">
            <v>Center Pivot w drops</v>
          </cell>
          <cell r="C8">
            <v>0.12</v>
          </cell>
        </row>
        <row r="9">
          <cell r="A9">
            <v>5</v>
          </cell>
          <cell r="B9" t="str">
            <v>Other Sprinklers</v>
          </cell>
          <cell r="C9">
            <v>0.17</v>
          </cell>
        </row>
        <row r="10">
          <cell r="A10">
            <v>6</v>
          </cell>
          <cell r="B10" t="str">
            <v>Other</v>
          </cell>
          <cell r="C10">
            <v>0.17</v>
          </cell>
        </row>
        <row r="11">
          <cell r="A11">
            <v>7</v>
          </cell>
          <cell r="B11" t="str">
            <v>Drip &amp; other</v>
          </cell>
          <cell r="C11">
            <v>0</v>
          </cell>
        </row>
        <row r="12">
          <cell r="A12">
            <v>8</v>
          </cell>
          <cell r="B12" t="str">
            <v>Other</v>
          </cell>
          <cell r="C12">
            <v>0.17</v>
          </cell>
        </row>
        <row r="19">
          <cell r="A19" t="str">
            <v>CN</v>
          </cell>
          <cell r="B19" t="str">
            <v>Cheyenne</v>
          </cell>
          <cell r="C19">
            <v>1.2237117191946336E-2</v>
          </cell>
          <cell r="D19">
            <v>4.5175211465821388E-3</v>
          </cell>
          <cell r="E19">
            <v>6.599825156493129E-2</v>
          </cell>
          <cell r="F19">
            <v>0.86642384528737049</v>
          </cell>
          <cell r="G19">
            <v>1.0778884148715341E-2</v>
          </cell>
          <cell r="H19">
            <v>2.5310283760777146E-2</v>
          </cell>
          <cell r="I19">
            <v>9.4198651418927878E-6</v>
          </cell>
          <cell r="J19">
            <v>5.103577943976579E-3</v>
          </cell>
          <cell r="K19">
            <v>9.6210990905587178E-3</v>
          </cell>
          <cell r="L19">
            <v>0.12708718454888135</v>
          </cell>
        </row>
        <row r="20">
          <cell r="A20" t="str">
            <v>DC</v>
          </cell>
          <cell r="B20" t="str">
            <v>Decatur</v>
          </cell>
          <cell r="C20">
            <v>0.11056368064781431</v>
          </cell>
          <cell r="D20">
            <v>0</v>
          </cell>
          <cell r="E20">
            <v>0.15555173328854144</v>
          </cell>
          <cell r="F20">
            <v>0.61768880211235888</v>
          </cell>
          <cell r="G20">
            <v>1.2292920719988302E-2</v>
          </cell>
          <cell r="H20">
            <v>6.3407245509106688E-2</v>
          </cell>
          <cell r="I20">
            <v>0</v>
          </cell>
          <cell r="J20">
            <v>4.0495617722190173E-2</v>
          </cell>
          <cell r="K20">
            <v>0</v>
          </cell>
          <cell r="L20">
            <v>0.15348883837859789</v>
          </cell>
        </row>
        <row r="21">
          <cell r="A21" t="str">
            <v>GH</v>
          </cell>
          <cell r="B21" t="str">
            <v>Graham</v>
          </cell>
          <cell r="C21">
            <v>0</v>
          </cell>
          <cell r="D21">
            <v>5.2718068050865369E-3</v>
          </cell>
          <cell r="E21">
            <v>0.21916421101467812</v>
          </cell>
          <cell r="F21">
            <v>0.70282284700741371</v>
          </cell>
          <cell r="G21">
            <v>0</v>
          </cell>
          <cell r="H21">
            <v>2.803171639541022E-2</v>
          </cell>
          <cell r="I21">
            <v>0</v>
          </cell>
          <cell r="J21">
            <v>2.3325154607123245E-2</v>
          </cell>
          <cell r="K21">
            <v>2.1384264170288186E-2</v>
          </cell>
          <cell r="L21">
            <v>0.1331751787879423</v>
          </cell>
        </row>
        <row r="22">
          <cell r="A22" t="str">
            <v>GO</v>
          </cell>
          <cell r="B22" t="str">
            <v>Gove</v>
          </cell>
          <cell r="C22">
            <v>1.8578162980487898E-2</v>
          </cell>
          <cell r="D22">
            <v>0</v>
          </cell>
          <cell r="E22">
            <v>1.9632071897404943E-2</v>
          </cell>
          <cell r="F22">
            <v>0.8460349839986584</v>
          </cell>
          <cell r="G22">
            <v>1.6717700931921344E-2</v>
          </cell>
          <cell r="H22">
            <v>5.8550057371822915E-2</v>
          </cell>
          <cell r="I22">
            <v>2.3654422880285408E-2</v>
          </cell>
          <cell r="J22">
            <v>0</v>
          </cell>
          <cell r="K22">
            <v>1.6832599939418994E-2</v>
          </cell>
          <cell r="L22">
            <v>0.12534042330999529</v>
          </cell>
        </row>
        <row r="23">
          <cell r="A23" t="str">
            <v>JW</v>
          </cell>
          <cell r="B23" t="str">
            <v>Jewell</v>
          </cell>
          <cell r="C23">
            <v>6.7920682776215574E-2</v>
          </cell>
          <cell r="D23">
            <v>0</v>
          </cell>
          <cell r="E23">
            <v>0.31460374016572396</v>
          </cell>
          <cell r="F23">
            <v>0.61747557705806044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0.147955909908005</v>
          </cell>
        </row>
        <row r="24">
          <cell r="A24" t="str">
            <v>LG</v>
          </cell>
          <cell r="B24" t="str">
            <v>Logan</v>
          </cell>
          <cell r="C24">
            <v>2.795327975648439E-2</v>
          </cell>
          <cell r="D24">
            <v>0</v>
          </cell>
          <cell r="E24">
            <v>6.8038527072726701E-2</v>
          </cell>
          <cell r="F24">
            <v>0.86107475773286313</v>
          </cell>
          <cell r="G24">
            <v>3.7936517851254632E-2</v>
          </cell>
          <cell r="H24">
            <v>0</v>
          </cell>
          <cell r="I24">
            <v>9.7297875101767903E-4</v>
          </cell>
          <cell r="J24">
            <v>0</v>
          </cell>
          <cell r="K24">
            <v>4.0239388356534608E-3</v>
          </cell>
          <cell r="L24">
            <v>0.13025485004158027</v>
          </cell>
        </row>
        <row r="25">
          <cell r="A25" t="str">
            <v>NT</v>
          </cell>
          <cell r="B25" t="str">
            <v>Norton</v>
          </cell>
          <cell r="C25">
            <v>0.35651535634997072</v>
          </cell>
          <cell r="D25">
            <v>0</v>
          </cell>
          <cell r="E25">
            <v>5.6285871810081399E-2</v>
          </cell>
          <cell r="F25">
            <v>0.45143970022198054</v>
          </cell>
          <cell r="G25">
            <v>4.327348665969246E-2</v>
          </cell>
          <cell r="H25">
            <v>8.7200042159246385E-2</v>
          </cell>
          <cell r="I25">
            <v>0</v>
          </cell>
          <cell r="J25">
            <v>0</v>
          </cell>
          <cell r="K25">
            <v>5.2855427990284656E-3</v>
          </cell>
          <cell r="L25">
            <v>0.193901342885171</v>
          </cell>
        </row>
        <row r="26">
          <cell r="A26" t="str">
            <v>PL</v>
          </cell>
          <cell r="B26" t="str">
            <v>Phillips</v>
          </cell>
          <cell r="C26">
            <v>0.19552884887438512</v>
          </cell>
          <cell r="D26">
            <v>4.7131547505955787E-2</v>
          </cell>
          <cell r="E26">
            <v>7.2906993212528762E-2</v>
          </cell>
          <cell r="F26">
            <v>0.57773221051302071</v>
          </cell>
          <cell r="G26">
            <v>0</v>
          </cell>
          <cell r="H26">
            <v>0.10256653040823319</v>
          </cell>
          <cell r="I26">
            <v>0</v>
          </cell>
          <cell r="J26">
            <v>0</v>
          </cell>
          <cell r="K26">
            <v>4.1338694858764286E-3</v>
          </cell>
          <cell r="L26">
            <v>0.15847212200894242</v>
          </cell>
        </row>
        <row r="27">
          <cell r="A27" t="str">
            <v>RA</v>
          </cell>
          <cell r="B27" t="str">
            <v>Rawlins</v>
          </cell>
          <cell r="C27">
            <v>1.8449924583819589E-2</v>
          </cell>
          <cell r="D27">
            <v>0</v>
          </cell>
          <cell r="E27">
            <v>8.1586328213852269E-2</v>
          </cell>
          <cell r="F27">
            <v>0.82027950943958516</v>
          </cell>
          <cell r="G27">
            <v>2.3297656144493254E-2</v>
          </cell>
          <cell r="H27">
            <v>2.0356052817665931E-2</v>
          </cell>
          <cell r="I27">
            <v>0</v>
          </cell>
          <cell r="J27">
            <v>1.3564077951246837E-2</v>
          </cell>
          <cell r="K27">
            <v>2.2466450849336985E-2</v>
          </cell>
          <cell r="L27">
            <v>0.13049702303349689</v>
          </cell>
        </row>
        <row r="28">
          <cell r="A28" t="str">
            <v>RO</v>
          </cell>
          <cell r="B28" t="str">
            <v>Rooks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RP</v>
          </cell>
          <cell r="B29" t="str">
            <v>Republic</v>
          </cell>
          <cell r="C29">
            <v>0.31263539879264629</v>
          </cell>
          <cell r="D29">
            <v>0</v>
          </cell>
          <cell r="E29">
            <v>0</v>
          </cell>
          <cell r="F29">
            <v>0.68736460120735376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0.17627437178267633</v>
          </cell>
        </row>
        <row r="30">
          <cell r="A30" t="str">
            <v>SD</v>
          </cell>
          <cell r="B30" t="str">
            <v>Sheridan</v>
          </cell>
          <cell r="C30">
            <v>6.5996139329440734E-3</v>
          </cell>
          <cell r="D30">
            <v>4.430893316116109E-3</v>
          </cell>
          <cell r="E30">
            <v>0.10938319009939124</v>
          </cell>
          <cell r="F30">
            <v>0.79465252301764222</v>
          </cell>
          <cell r="G30">
            <v>7.2963350082252336E-4</v>
          </cell>
          <cell r="H30">
            <v>7.4346207843508608E-2</v>
          </cell>
          <cell r="I30">
            <v>3.1517945167885944E-3</v>
          </cell>
          <cell r="J30">
            <v>2.3973835388599327E-3</v>
          </cell>
          <cell r="K30">
            <v>4.3087602339266914E-3</v>
          </cell>
          <cell r="L30">
            <v>0.12966246194891781</v>
          </cell>
        </row>
        <row r="31">
          <cell r="A31" t="str">
            <v>SH</v>
          </cell>
          <cell r="B31" t="str">
            <v>Sherman</v>
          </cell>
          <cell r="C31">
            <v>1.26479400043111E-2</v>
          </cell>
          <cell r="D31">
            <v>2.6686437680882758E-3</v>
          </cell>
          <cell r="E31">
            <v>5.3481946176673414E-2</v>
          </cell>
          <cell r="F31">
            <v>0.90293972397965638</v>
          </cell>
          <cell r="G31">
            <v>2.8906563336347953E-3</v>
          </cell>
          <cell r="H31">
            <v>1.4708340908486038E-2</v>
          </cell>
          <cell r="I31">
            <v>0</v>
          </cell>
          <cell r="J31">
            <v>5.1123443833108731E-4</v>
          </cell>
          <cell r="K31">
            <v>1.0151514390818834E-2</v>
          </cell>
          <cell r="L31">
            <v>0.12559277598738219</v>
          </cell>
        </row>
        <row r="32">
          <cell r="A32" t="str">
            <v>TH</v>
          </cell>
          <cell r="B32" t="str">
            <v>Thomas</v>
          </cell>
          <cell r="C32">
            <v>3.3826725208064316E-3</v>
          </cell>
          <cell r="D32">
            <v>4.6910394543500005E-3</v>
          </cell>
          <cell r="E32">
            <v>5.9004327841266503E-2</v>
          </cell>
          <cell r="F32">
            <v>0.89630278451754586</v>
          </cell>
          <cell r="G32">
            <v>2.5892169980828491E-3</v>
          </cell>
          <cell r="H32">
            <v>2.052216995404291E-2</v>
          </cell>
          <cell r="I32">
            <v>0</v>
          </cell>
          <cell r="J32">
            <v>5.0656441245292344E-3</v>
          </cell>
          <cell r="K32">
            <v>8.4421445893764074E-3</v>
          </cell>
          <cell r="L32">
            <v>0.12444252873504295</v>
          </cell>
        </row>
        <row r="33">
          <cell r="A33" t="str">
            <v>TR</v>
          </cell>
          <cell r="B33" t="str">
            <v>Trego</v>
          </cell>
          <cell r="C33">
            <v>1.1170319794816671E-3</v>
          </cell>
          <cell r="D33">
            <v>0</v>
          </cell>
          <cell r="E33">
            <v>0.10816998196265362</v>
          </cell>
          <cell r="F33">
            <v>0.79236887195922812</v>
          </cell>
          <cell r="G33">
            <v>1.6315661484023743E-2</v>
          </cell>
          <cell r="H33">
            <v>6.8138950748381694E-2</v>
          </cell>
          <cell r="I33">
            <v>0</v>
          </cell>
          <cell r="J33">
            <v>0</v>
          </cell>
          <cell r="K33">
            <v>1.3889501866231184E-2</v>
          </cell>
          <cell r="L33">
            <v>0.1299707846987406</v>
          </cell>
        </row>
        <row r="34">
          <cell r="A34" t="str">
            <v>WA</v>
          </cell>
          <cell r="B34" t="str">
            <v>Wallace</v>
          </cell>
          <cell r="C34">
            <v>5.6081862046562948E-3</v>
          </cell>
          <cell r="D34">
            <v>0</v>
          </cell>
          <cell r="E34">
            <v>3.5415393013745203E-2</v>
          </cell>
          <cell r="F34">
            <v>0.86234947289027253</v>
          </cell>
          <cell r="G34">
            <v>0</v>
          </cell>
          <cell r="H34">
            <v>9.6626947891325934E-2</v>
          </cell>
          <cell r="I34">
            <v>0</v>
          </cell>
          <cell r="J34">
            <v>0</v>
          </cell>
          <cell r="K34">
            <v>0</v>
          </cell>
          <cell r="L34">
            <v>0.12761159056209168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tabSelected="1" workbookViewId="0">
      <selection activeCell="C29" sqref="C29"/>
    </sheetView>
  </sheetViews>
  <sheetFormatPr defaultRowHeight="12.75" x14ac:dyDescent="0.2"/>
  <cols>
    <col min="1" max="1" width="15" style="4" customWidth="1"/>
    <col min="2" max="8" width="13.5703125" style="4" customWidth="1"/>
    <col min="9" max="9" width="11.7109375" style="4" customWidth="1"/>
    <col min="10" max="10" width="12.85546875" style="4" customWidth="1"/>
    <col min="11" max="13" width="11.5703125" style="4" customWidth="1"/>
    <col min="14" max="16384" width="9.140625" style="4"/>
  </cols>
  <sheetData>
    <row r="1" spans="1:16" ht="63.75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6" x14ac:dyDescent="0.2">
      <c r="A2" s="1" t="s">
        <v>14</v>
      </c>
      <c r="B2" s="1">
        <v>31</v>
      </c>
      <c r="C2" s="5">
        <f>C60</f>
        <v>67711.238477069346</v>
      </c>
      <c r="D2" s="5">
        <f t="shared" ref="D2:E2" si="0">D60</f>
        <v>8435.6084866521251</v>
      </c>
      <c r="E2" s="5">
        <f t="shared" si="0"/>
        <v>46407</v>
      </c>
      <c r="F2" s="6">
        <f>D2/C2</f>
        <v>0.12458210300656182</v>
      </c>
      <c r="G2" s="7">
        <f t="shared" ref="G2:G12" si="1">12*C2/E2</f>
        <v>17.508885765613638</v>
      </c>
      <c r="H2" s="6">
        <f t="shared" ref="H2:H12" si="2">E2/E$12</f>
        <v>0.1102405637384158</v>
      </c>
      <c r="I2" s="7">
        <v>26.511990994082385</v>
      </c>
      <c r="J2" s="7">
        <v>15.495340072400911</v>
      </c>
      <c r="K2" s="7">
        <v>18.328633266854442</v>
      </c>
      <c r="L2" s="7">
        <v>11.016650921681475</v>
      </c>
      <c r="M2" s="7">
        <v>17.973333333333336</v>
      </c>
      <c r="N2" s="7">
        <f t="shared" ref="N2:N11" si="3">100*G2/$K2</f>
        <v>95.527503391519986</v>
      </c>
    </row>
    <row r="3" spans="1:16" x14ac:dyDescent="0.2">
      <c r="A3" s="1" t="s">
        <v>15</v>
      </c>
      <c r="B3" s="1">
        <v>48</v>
      </c>
      <c r="C3" s="5">
        <f t="shared" ref="C3:E12" si="4">C61</f>
        <v>12877.060093703178</v>
      </c>
      <c r="D3" s="5">
        <f t="shared" si="4"/>
        <v>1741.860847772497</v>
      </c>
      <c r="E3" s="5">
        <f t="shared" si="4"/>
        <v>10856</v>
      </c>
      <c r="F3" s="6">
        <f t="shared" ref="F3:F12" si="5">D3/C3</f>
        <v>0.13526851898627534</v>
      </c>
      <c r="G3" s="7">
        <f t="shared" si="1"/>
        <v>14.234038423400712</v>
      </c>
      <c r="H3" s="6">
        <f t="shared" si="2"/>
        <v>2.5788599994488803E-2</v>
      </c>
      <c r="I3" s="7">
        <v>25.48624356393368</v>
      </c>
      <c r="J3" s="7">
        <v>15.94938466902329</v>
      </c>
      <c r="K3" s="7">
        <v>19.107196099572157</v>
      </c>
      <c r="L3" s="7">
        <v>9.5368588949103898</v>
      </c>
      <c r="M3" s="7">
        <v>15.760000000000002</v>
      </c>
      <c r="N3" s="7">
        <f t="shared" si="3"/>
        <v>74.495694445295598</v>
      </c>
    </row>
    <row r="4" spans="1:16" x14ac:dyDescent="0.2">
      <c r="A4" s="1" t="s">
        <v>16</v>
      </c>
      <c r="B4" s="1">
        <v>65</v>
      </c>
      <c r="C4" s="5">
        <f t="shared" si="4"/>
        <v>10893.83084705755</v>
      </c>
      <c r="D4" s="5">
        <f t="shared" si="4"/>
        <v>1959.8100353269206</v>
      </c>
      <c r="E4" s="5">
        <f t="shared" si="4"/>
        <v>11151</v>
      </c>
      <c r="F4" s="6">
        <f t="shared" si="5"/>
        <v>0.1799009056448008</v>
      </c>
      <c r="G4" s="7">
        <f t="shared" si="1"/>
        <v>11.723250844291149</v>
      </c>
      <c r="H4" s="6">
        <f t="shared" si="2"/>
        <v>2.6489377168252084E-2</v>
      </c>
      <c r="I4" s="7">
        <v>26.022991315912083</v>
      </c>
      <c r="J4" s="7">
        <v>14.797350963608208</v>
      </c>
      <c r="K4" s="7">
        <v>17.625078984632367</v>
      </c>
      <c r="L4" s="7">
        <v>11.225640352303875</v>
      </c>
      <c r="M4" s="7">
        <v>15.940000000000001</v>
      </c>
      <c r="N4" s="7">
        <f t="shared" si="3"/>
        <v>66.514600328956647</v>
      </c>
    </row>
    <row r="5" spans="1:16" x14ac:dyDescent="0.2">
      <c r="A5" s="1" t="s">
        <v>17</v>
      </c>
      <c r="B5" s="1">
        <v>82</v>
      </c>
      <c r="C5" s="5">
        <f t="shared" si="4"/>
        <v>5615.5516242295334</v>
      </c>
      <c r="D5" s="5">
        <f t="shared" si="4"/>
        <v>875.3392921068297</v>
      </c>
      <c r="E5" s="5">
        <f t="shared" si="4"/>
        <v>5359</v>
      </c>
      <c r="F5" s="6">
        <f t="shared" si="5"/>
        <v>0.15587770368452952</v>
      </c>
      <c r="G5" s="7">
        <f t="shared" si="1"/>
        <v>12.574476486425526</v>
      </c>
      <c r="H5" s="6">
        <f t="shared" si="2"/>
        <v>1.2730389404059092E-2</v>
      </c>
      <c r="I5" s="7">
        <v>24.252978124023826</v>
      </c>
      <c r="J5" s="7">
        <v>13.179990283473606</v>
      </c>
      <c r="K5" s="7">
        <v>16.710899507313194</v>
      </c>
      <c r="L5" s="7">
        <v>11.072987840550221</v>
      </c>
      <c r="M5" s="7">
        <v>16.79</v>
      </c>
      <c r="N5" s="7">
        <f t="shared" si="3"/>
        <v>75.247155193067584</v>
      </c>
    </row>
    <row r="6" spans="1:16" x14ac:dyDescent="0.2">
      <c r="A6" s="1" t="s">
        <v>18</v>
      </c>
      <c r="B6" s="1">
        <v>99</v>
      </c>
      <c r="C6" s="5">
        <f t="shared" si="4"/>
        <v>21836.594777615079</v>
      </c>
      <c r="D6" s="5">
        <f t="shared" si="4"/>
        <v>2766.6584570678069</v>
      </c>
      <c r="E6" s="5">
        <f t="shared" si="4"/>
        <v>19108</v>
      </c>
      <c r="F6" s="6">
        <f t="shared" si="5"/>
        <v>0.12669825516494621</v>
      </c>
      <c r="G6" s="7">
        <f t="shared" si="1"/>
        <v>13.713582652887846</v>
      </c>
      <c r="H6" s="6">
        <f t="shared" si="2"/>
        <v>4.5391356733114598E-2</v>
      </c>
      <c r="I6" s="7">
        <v>27.477314455213861</v>
      </c>
      <c r="J6" s="7">
        <v>14.541910079818294</v>
      </c>
      <c r="K6" s="7">
        <v>17.858787108201721</v>
      </c>
      <c r="L6" s="7">
        <v>12.935404375395567</v>
      </c>
      <c r="M6" s="7">
        <v>19.8</v>
      </c>
      <c r="N6" s="7">
        <f t="shared" si="3"/>
        <v>76.788992274787958</v>
      </c>
    </row>
    <row r="7" spans="1:16" x14ac:dyDescent="0.2">
      <c r="A7" s="1" t="s">
        <v>19</v>
      </c>
      <c r="B7" s="1">
        <v>116</v>
      </c>
      <c r="C7" s="5">
        <f t="shared" si="4"/>
        <v>71404.880532938623</v>
      </c>
      <c r="D7" s="5">
        <f t="shared" si="4"/>
        <v>8951.9300047370107</v>
      </c>
      <c r="E7" s="5">
        <f t="shared" si="4"/>
        <v>76257</v>
      </c>
      <c r="F7" s="6">
        <f t="shared" si="5"/>
        <v>0.12536860138863395</v>
      </c>
      <c r="G7" s="7">
        <f t="shared" si="1"/>
        <v>11.236457851676088</v>
      </c>
      <c r="H7" s="6">
        <f t="shared" si="2"/>
        <v>0.18114971165988694</v>
      </c>
      <c r="I7" s="7">
        <v>25.619909885185972</v>
      </c>
      <c r="J7" s="7">
        <v>14.990787500793035</v>
      </c>
      <c r="K7" s="7">
        <v>19.27819346866583</v>
      </c>
      <c r="L7" s="7">
        <v>10.629122384392938</v>
      </c>
      <c r="M7" s="7">
        <v>15.410000000000004</v>
      </c>
      <c r="N7" s="7">
        <f t="shared" si="3"/>
        <v>58.285844417629029</v>
      </c>
    </row>
    <row r="8" spans="1:16" x14ac:dyDescent="0.2">
      <c r="A8" s="1" t="s">
        <v>20</v>
      </c>
      <c r="B8" s="1">
        <v>133</v>
      </c>
      <c r="C8" s="5">
        <f t="shared" si="4"/>
        <v>147387.96092691098</v>
      </c>
      <c r="D8" s="5">
        <f t="shared" si="4"/>
        <v>18432.037495226978</v>
      </c>
      <c r="E8" s="5">
        <f t="shared" si="4"/>
        <v>115033</v>
      </c>
      <c r="F8" s="6">
        <f t="shared" si="5"/>
        <v>0.12505795846084974</v>
      </c>
      <c r="G8" s="7">
        <f t="shared" si="1"/>
        <v>15.375201299826413</v>
      </c>
      <c r="H8" s="6">
        <f t="shared" si="2"/>
        <v>0.27326271399834473</v>
      </c>
      <c r="I8" s="7">
        <v>27.002947073532937</v>
      </c>
      <c r="J8" s="7">
        <v>16.277259560849867</v>
      </c>
      <c r="K8" s="7">
        <v>19.23945813448616</v>
      </c>
      <c r="L8" s="7">
        <v>10.72568751268307</v>
      </c>
      <c r="M8" s="7">
        <v>18.470000000000002</v>
      </c>
      <c r="N8" s="7">
        <f t="shared" si="3"/>
        <v>79.914939351991521</v>
      </c>
    </row>
    <row r="9" spans="1:16" x14ac:dyDescent="0.2">
      <c r="A9" s="1" t="s">
        <v>21</v>
      </c>
      <c r="B9" s="1">
        <v>150</v>
      </c>
      <c r="C9" s="5">
        <f t="shared" si="4"/>
        <v>109903.55120604111</v>
      </c>
      <c r="D9" s="5">
        <f t="shared" si="4"/>
        <v>13641.765226854837</v>
      </c>
      <c r="E9" s="5">
        <f t="shared" si="4"/>
        <v>97811</v>
      </c>
      <c r="F9" s="6">
        <f t="shared" si="5"/>
        <v>0.12412488110852768</v>
      </c>
      <c r="G9" s="7">
        <f t="shared" si="1"/>
        <v>13.483581749215254</v>
      </c>
      <c r="H9" s="6">
        <f t="shared" si="2"/>
        <v>0.23235158014562862</v>
      </c>
      <c r="I9" s="7">
        <v>26.529816870205252</v>
      </c>
      <c r="J9" s="7">
        <v>16.308748421821722</v>
      </c>
      <c r="K9" s="7">
        <v>19.301799682550389</v>
      </c>
      <c r="L9" s="7">
        <v>10.22106844838353</v>
      </c>
      <c r="M9" s="7">
        <v>14.850000000000001</v>
      </c>
      <c r="N9" s="7">
        <f t="shared" si="3"/>
        <v>69.856603896915175</v>
      </c>
    </row>
    <row r="10" spans="1:16" x14ac:dyDescent="0.2">
      <c r="A10" s="1" t="s">
        <v>22</v>
      </c>
      <c r="B10" s="1">
        <v>167</v>
      </c>
      <c r="C10" s="5">
        <f t="shared" si="4"/>
        <v>2441.8408475039178</v>
      </c>
      <c r="D10" s="5">
        <f t="shared" si="4"/>
        <v>321.81281834335294</v>
      </c>
      <c r="E10" s="5">
        <f t="shared" si="4"/>
        <v>2506</v>
      </c>
      <c r="F10" s="6">
        <f t="shared" si="5"/>
        <v>0.13179107011512003</v>
      </c>
      <c r="G10" s="7">
        <f t="shared" si="1"/>
        <v>11.692773411830412</v>
      </c>
      <c r="H10" s="6">
        <f t="shared" si="2"/>
        <v>5.9530427032230045E-3</v>
      </c>
      <c r="I10" s="7">
        <v>25.099279265106993</v>
      </c>
      <c r="J10" s="7">
        <v>14.929202574694498</v>
      </c>
      <c r="K10" s="7">
        <v>17.649235350254308</v>
      </c>
      <c r="L10" s="7">
        <v>10.170076690412495</v>
      </c>
      <c r="M10" s="7">
        <v>15.44</v>
      </c>
      <c r="N10" s="7">
        <f t="shared" si="3"/>
        <v>66.250878181314135</v>
      </c>
    </row>
    <row r="11" spans="1:16" x14ac:dyDescent="0.2">
      <c r="A11" s="1" t="s">
        <v>23</v>
      </c>
      <c r="B11" s="1"/>
      <c r="C11" s="5">
        <f t="shared" si="4"/>
        <v>450072.50933306932</v>
      </c>
      <c r="D11" s="5">
        <f t="shared" si="4"/>
        <v>57126.822664088359</v>
      </c>
      <c r="E11" s="5">
        <f t="shared" si="4"/>
        <v>384488</v>
      </c>
      <c r="F11" s="6">
        <f t="shared" si="5"/>
        <v>0.1269280426585942</v>
      </c>
      <c r="G11" s="7">
        <f t="shared" si="1"/>
        <v>14.046914629316991</v>
      </c>
      <c r="H11" s="6">
        <f t="shared" si="2"/>
        <v>0.91335733554541365</v>
      </c>
      <c r="I11" s="7">
        <v>24.15886648766536</v>
      </c>
      <c r="J11" s="7">
        <v>14.381145977554533</v>
      </c>
      <c r="K11" s="7">
        <v>17.343090941908152</v>
      </c>
      <c r="L11" s="7">
        <v>9.7777205101108269</v>
      </c>
      <c r="M11" s="7">
        <v>15.303566837038664</v>
      </c>
      <c r="N11" s="7">
        <f t="shared" si="3"/>
        <v>80.994297247059791</v>
      </c>
    </row>
    <row r="12" spans="1:16" ht="13.5" thickBot="1" x14ac:dyDescent="0.25">
      <c r="A12" s="8" t="s">
        <v>24</v>
      </c>
      <c r="B12" s="9"/>
      <c r="C12" s="5">
        <f t="shared" si="4"/>
        <v>488100.55671671935</v>
      </c>
      <c r="D12" s="5">
        <f t="shared" si="4"/>
        <v>62041.505629526961</v>
      </c>
      <c r="E12" s="5">
        <f t="shared" si="4"/>
        <v>420961.2</v>
      </c>
      <c r="F12" s="6">
        <f t="shared" si="5"/>
        <v>0.12710804111115614</v>
      </c>
      <c r="G12" s="7">
        <f t="shared" si="1"/>
        <v>13.91388726704654</v>
      </c>
      <c r="H12" s="6">
        <f t="shared" si="2"/>
        <v>1</v>
      </c>
      <c r="I12" s="10"/>
      <c r="J12" s="10"/>
      <c r="K12" s="10"/>
      <c r="L12" s="10"/>
      <c r="M12" s="10"/>
      <c r="P12" s="11"/>
    </row>
    <row r="13" spans="1:16" ht="13.5" thickBot="1" x14ac:dyDescent="0.25">
      <c r="A13" s="8" t="s">
        <v>25</v>
      </c>
      <c r="B13" s="9"/>
      <c r="C13" s="9"/>
      <c r="D13" s="9"/>
      <c r="E13" s="12"/>
      <c r="F13" s="9"/>
      <c r="G13" s="13">
        <f>AVERAGE(G2:G10)</f>
        <v>13.504694276129673</v>
      </c>
      <c r="I13" s="14">
        <f>AVERAGE(I2:I10)</f>
        <v>26.00038572746633</v>
      </c>
      <c r="J13" s="14">
        <f>AVERAGE(J2:J10)</f>
        <v>15.163330458498159</v>
      </c>
      <c r="K13" s="14">
        <f>AVERAGE(K2:K10)</f>
        <v>18.344364622503399</v>
      </c>
      <c r="L13" s="14">
        <f>AVERAGE(L2:L10)</f>
        <v>10.837055268968175</v>
      </c>
      <c r="M13" s="14">
        <f>AVERAGE(M2:M10)</f>
        <v>16.714814814814815</v>
      </c>
      <c r="O13" s="11"/>
    </row>
    <row r="14" spans="1:16" x14ac:dyDescent="0.2">
      <c r="A14" s="8" t="s">
        <v>26</v>
      </c>
      <c r="B14" s="9"/>
      <c r="C14" s="9"/>
      <c r="D14" s="9"/>
      <c r="E14" s="12"/>
      <c r="F14" s="9"/>
      <c r="G14" s="12"/>
      <c r="M14" s="10"/>
    </row>
    <row r="15" spans="1:16" x14ac:dyDescent="0.2">
      <c r="A15" s="8" t="s">
        <v>27</v>
      </c>
      <c r="B15" s="9"/>
      <c r="C15" s="9"/>
      <c r="D15" s="9"/>
      <c r="E15" s="12"/>
      <c r="F15" s="9"/>
      <c r="G15" s="12"/>
      <c r="I15" s="10" t="s">
        <v>28</v>
      </c>
      <c r="K15" s="10"/>
      <c r="M15" s="10"/>
    </row>
    <row r="16" spans="1:16" x14ac:dyDescent="0.2">
      <c r="A16" s="15" t="s">
        <v>29</v>
      </c>
      <c r="J16" s="10"/>
      <c r="K16" s="16">
        <f>G11/K11</f>
        <v>0.80994297247059799</v>
      </c>
      <c r="L16" s="10" t="s">
        <v>30</v>
      </c>
    </row>
    <row r="17" spans="1:12" x14ac:dyDescent="0.2">
      <c r="A17" s="15" t="s">
        <v>31</v>
      </c>
      <c r="B17" s="4" t="s">
        <v>32</v>
      </c>
      <c r="K17" s="16">
        <f>G13/K13</f>
        <v>0.73617672533412215</v>
      </c>
      <c r="L17" s="10" t="s">
        <v>33</v>
      </c>
    </row>
    <row r="18" spans="1:12" x14ac:dyDescent="0.2">
      <c r="A18" s="15" t="s">
        <v>34</v>
      </c>
      <c r="B18" s="4" t="s">
        <v>35</v>
      </c>
    </row>
    <row r="19" spans="1:12" x14ac:dyDescent="0.2">
      <c r="A19" s="15" t="s">
        <v>36</v>
      </c>
      <c r="B19" s="4" t="s">
        <v>37</v>
      </c>
    </row>
    <row r="20" spans="1:12" x14ac:dyDescent="0.2">
      <c r="A20" s="15" t="s">
        <v>38</v>
      </c>
      <c r="B20" s="4" t="s">
        <v>39</v>
      </c>
    </row>
    <row r="21" spans="1:12" x14ac:dyDescent="0.2">
      <c r="A21" s="15" t="s">
        <v>40</v>
      </c>
      <c r="B21" s="4" t="s">
        <v>41</v>
      </c>
    </row>
    <row r="22" spans="1:12" x14ac:dyDescent="0.2">
      <c r="A22" s="15" t="s">
        <v>42</v>
      </c>
      <c r="B22" s="4" t="s">
        <v>43</v>
      </c>
    </row>
    <row r="23" spans="1:12" x14ac:dyDescent="0.2">
      <c r="A23" s="15"/>
    </row>
    <row r="24" spans="1:12" x14ac:dyDescent="0.2">
      <c r="A24" s="4" t="s">
        <v>44</v>
      </c>
    </row>
    <row r="25" spans="1:12" ht="26.25" x14ac:dyDescent="0.25">
      <c r="A25" s="17"/>
      <c r="B25" s="17"/>
      <c r="C25" s="18" t="s">
        <v>45</v>
      </c>
      <c r="D25" s="18" t="s">
        <v>46</v>
      </c>
      <c r="E25" s="18" t="s">
        <v>47</v>
      </c>
      <c r="F25" s="18" t="s">
        <v>48</v>
      </c>
      <c r="G25" s="18" t="s">
        <v>49</v>
      </c>
      <c r="H25" s="18" t="s">
        <v>50</v>
      </c>
      <c r="I25" s="19" t="s">
        <v>51</v>
      </c>
      <c r="J25" s="20" t="s">
        <v>52</v>
      </c>
    </row>
    <row r="26" spans="1:12" ht="13.5" x14ac:dyDescent="0.25">
      <c r="A26" s="21" t="s">
        <v>53</v>
      </c>
      <c r="B26" s="17" t="s">
        <v>54</v>
      </c>
      <c r="C26" s="22">
        <v>4.6970529201295672E-2</v>
      </c>
      <c r="D26" s="22">
        <v>0.83582388361575544</v>
      </c>
      <c r="E26" s="22">
        <v>6.9572850520782534E-2</v>
      </c>
      <c r="F26" s="22">
        <v>4.7997207435203776E-3</v>
      </c>
      <c r="G26" s="22">
        <v>6.2627372268394222E-3</v>
      </c>
      <c r="H26" s="22">
        <v>3.6570278691806596E-2</v>
      </c>
      <c r="I26" s="22">
        <v>1</v>
      </c>
      <c r="J26" s="22">
        <v>0.12458289514566633</v>
      </c>
    </row>
    <row r="27" spans="1:12" ht="13.5" x14ac:dyDescent="0.25">
      <c r="A27" s="21" t="s">
        <v>55</v>
      </c>
      <c r="B27" s="17" t="s">
        <v>56</v>
      </c>
      <c r="C27" s="22">
        <v>0.11700763431968264</v>
      </c>
      <c r="D27" s="22">
        <v>0.74765996716163907</v>
      </c>
      <c r="E27" s="22">
        <v>7.2412181354043079E-2</v>
      </c>
      <c r="F27" s="22">
        <v>3.8351370462253863E-2</v>
      </c>
      <c r="G27" s="22">
        <v>4.7939213077817329E-3</v>
      </c>
      <c r="H27" s="22">
        <v>1.9774925394599647E-2</v>
      </c>
      <c r="I27" s="22">
        <v>1</v>
      </c>
      <c r="J27" s="22">
        <v>0.13526817509449102</v>
      </c>
    </row>
    <row r="28" spans="1:12" ht="13.5" x14ac:dyDescent="0.25">
      <c r="A28" s="21" t="s">
        <v>57</v>
      </c>
      <c r="B28" s="17" t="s">
        <v>58</v>
      </c>
      <c r="C28" s="22">
        <v>4.217393708188201E-2</v>
      </c>
      <c r="D28" s="22">
        <v>0.72208768728921335</v>
      </c>
      <c r="E28" s="22">
        <v>0.11394924531431415</v>
      </c>
      <c r="F28" s="22">
        <v>4.068115220876873E-2</v>
      </c>
      <c r="G28" s="22">
        <v>0</v>
      </c>
      <c r="H28" s="22">
        <v>8.1107978105821862E-2</v>
      </c>
      <c r="I28" s="22">
        <v>1.0000000000000002</v>
      </c>
      <c r="J28" s="22">
        <v>0.13043775029262031</v>
      </c>
    </row>
    <row r="29" spans="1:12" ht="13.5" x14ac:dyDescent="0.25">
      <c r="A29" s="21" t="s">
        <v>59</v>
      </c>
      <c r="B29" s="17" t="s">
        <v>60</v>
      </c>
      <c r="C29" s="22">
        <v>6.2628612328889683E-3</v>
      </c>
      <c r="D29" s="22">
        <v>0.69587545853091171</v>
      </c>
      <c r="E29" s="22">
        <v>0.2268587277444753</v>
      </c>
      <c r="F29" s="22">
        <v>6.200232620560079E-2</v>
      </c>
      <c r="G29" s="22">
        <v>0</v>
      </c>
      <c r="H29" s="22">
        <v>9.0006262861232894E-3</v>
      </c>
      <c r="I29" s="22">
        <v>1</v>
      </c>
      <c r="J29" s="22">
        <v>0.18129378596851445</v>
      </c>
    </row>
    <row r="30" spans="1:12" ht="13.5" x14ac:dyDescent="0.25">
      <c r="A30" s="21" t="s">
        <v>61</v>
      </c>
      <c r="B30" s="17" t="s">
        <v>62</v>
      </c>
      <c r="C30" s="22">
        <v>0.11757290080670016</v>
      </c>
      <c r="D30" s="22">
        <v>0.70022316928189554</v>
      </c>
      <c r="E30" s="22">
        <v>6.7951917795838326E-2</v>
      </c>
      <c r="F30" s="22">
        <v>5.3583802035174072E-2</v>
      </c>
      <c r="G30" s="22">
        <v>0</v>
      </c>
      <c r="H30" s="22">
        <v>6.0668210080391922E-2</v>
      </c>
      <c r="I30" s="22">
        <v>1</v>
      </c>
      <c r="J30" s="22">
        <v>0.15572801211455947</v>
      </c>
    </row>
    <row r="31" spans="1:12" ht="13.5" x14ac:dyDescent="0.25">
      <c r="A31" s="21" t="s">
        <v>63</v>
      </c>
      <c r="B31" s="17" t="s">
        <v>64</v>
      </c>
      <c r="C31" s="22">
        <v>1.8695628935859826E-2</v>
      </c>
      <c r="D31" s="22">
        <v>0.81319462129286413</v>
      </c>
      <c r="E31" s="22">
        <v>9.1354391657156128E-2</v>
      </c>
      <c r="F31" s="22">
        <v>3.2239859904611888E-2</v>
      </c>
      <c r="G31" s="22">
        <v>1.9335427218622374E-3</v>
      </c>
      <c r="H31" s="22">
        <v>4.2581955487645755E-2</v>
      </c>
      <c r="I31" s="22">
        <v>0.99999999999999989</v>
      </c>
      <c r="J31" s="22">
        <v>0.19239666672302097</v>
      </c>
    </row>
    <row r="32" spans="1:12" ht="13.5" x14ac:dyDescent="0.25">
      <c r="A32" s="21" t="s">
        <v>65</v>
      </c>
      <c r="B32" s="17" t="s">
        <v>66</v>
      </c>
      <c r="C32" s="22">
        <v>1.5658673708420289E-2</v>
      </c>
      <c r="D32" s="22">
        <v>0.83956088419438657</v>
      </c>
      <c r="E32" s="22">
        <v>2.0582222411516676E-2</v>
      </c>
      <c r="F32" s="22">
        <v>1.659568124707185E-2</v>
      </c>
      <c r="G32" s="22">
        <v>2.8930107755866945E-2</v>
      </c>
      <c r="H32" s="22">
        <v>7.8672430682737757E-2</v>
      </c>
      <c r="I32" s="22">
        <v>1</v>
      </c>
      <c r="J32" s="22">
        <v>0.12396476100990809</v>
      </c>
    </row>
    <row r="33" spans="1:10" ht="13.5" x14ac:dyDescent="0.25">
      <c r="A33" s="21" t="s">
        <v>67</v>
      </c>
      <c r="B33" s="17" t="s">
        <v>68</v>
      </c>
      <c r="C33" s="22">
        <v>5.5640927922501011E-3</v>
      </c>
      <c r="D33" s="22">
        <v>0.81910182806141885</v>
      </c>
      <c r="E33" s="22">
        <v>8.965737678718512E-2</v>
      </c>
      <c r="F33" s="22">
        <v>1.4025792016522624E-2</v>
      </c>
      <c r="G33" s="22">
        <v>4.6838695400956446E-3</v>
      </c>
      <c r="H33" s="22">
        <v>6.6967040802527564E-2</v>
      </c>
      <c r="I33" s="22">
        <v>1</v>
      </c>
      <c r="J33" s="22">
        <v>0.12506591664789199</v>
      </c>
    </row>
    <row r="34" spans="1:10" ht="13.5" x14ac:dyDescent="0.25">
      <c r="A34" s="21" t="s">
        <v>69</v>
      </c>
      <c r="B34" s="17" t="s">
        <v>70</v>
      </c>
      <c r="C34" s="22">
        <v>0.11436436436436437</v>
      </c>
      <c r="D34" s="22">
        <v>0.47247247247247248</v>
      </c>
      <c r="E34" s="22">
        <v>0.20420420420420421</v>
      </c>
      <c r="F34" s="22">
        <v>8.5585585585585586E-2</v>
      </c>
      <c r="G34" s="22">
        <v>0</v>
      </c>
      <c r="H34" s="22">
        <v>0.12337337337337337</v>
      </c>
      <c r="I34" s="22">
        <v>1</v>
      </c>
      <c r="J34" s="22">
        <v>0.12411618246229668</v>
      </c>
    </row>
    <row r="35" spans="1:10" ht="13.5" x14ac:dyDescent="0.25">
      <c r="A35" s="17" t="s">
        <v>71</v>
      </c>
      <c r="B35" s="17"/>
      <c r="C35" s="22">
        <v>2.5301904335321614E-2</v>
      </c>
      <c r="D35" s="22">
        <v>0.80428851294086345</v>
      </c>
      <c r="E35" s="22">
        <v>7.0695265029649679E-2</v>
      </c>
      <c r="F35" s="22">
        <v>2.6945348685855568E-2</v>
      </c>
      <c r="G35" s="22">
        <v>1.0198782663989926E-2</v>
      </c>
      <c r="H35" s="22">
        <v>6.2570186344319795E-2</v>
      </c>
      <c r="I35" s="22">
        <v>0.99999999999999989</v>
      </c>
      <c r="J35" s="22">
        <v>0.13154588043329579</v>
      </c>
    </row>
    <row r="37" spans="1:10" x14ac:dyDescent="0.2">
      <c r="A37" s="4" t="s">
        <v>72</v>
      </c>
    </row>
    <row r="38" spans="1:10" x14ac:dyDescent="0.2">
      <c r="A38" s="1" t="s">
        <v>73</v>
      </c>
      <c r="B38" s="23" t="s">
        <v>74</v>
      </c>
      <c r="C38" s="23" t="s">
        <v>75</v>
      </c>
      <c r="D38" s="23" t="s">
        <v>76</v>
      </c>
      <c r="E38" s="23" t="s">
        <v>77</v>
      </c>
      <c r="F38" s="23" t="s">
        <v>78</v>
      </c>
      <c r="G38" s="23" t="s">
        <v>79</v>
      </c>
      <c r="H38" s="1" t="s">
        <v>80</v>
      </c>
    </row>
    <row r="39" spans="1:10" ht="13.5" x14ac:dyDescent="0.25">
      <c r="A39" s="1" t="s">
        <v>54</v>
      </c>
      <c r="B39" s="24">
        <v>1830</v>
      </c>
      <c r="C39" s="24">
        <v>32564.2</v>
      </c>
      <c r="D39" s="24">
        <v>2710.6</v>
      </c>
      <c r="E39" s="24">
        <v>187</v>
      </c>
      <c r="F39" s="24">
        <v>244</v>
      </c>
      <c r="G39" s="24">
        <v>1424.8</v>
      </c>
      <c r="H39" s="24">
        <v>38960.6</v>
      </c>
    </row>
    <row r="40" spans="1:10" ht="13.5" x14ac:dyDescent="0.25">
      <c r="A40" s="1" t="s">
        <v>56</v>
      </c>
      <c r="B40" s="24">
        <v>976.3</v>
      </c>
      <c r="C40" s="24">
        <v>6238.4</v>
      </c>
      <c r="D40" s="24">
        <v>604.20000000000005</v>
      </c>
      <c r="E40" s="24">
        <v>320</v>
      </c>
      <c r="F40" s="24">
        <v>40</v>
      </c>
      <c r="G40" s="24">
        <v>165</v>
      </c>
      <c r="H40" s="24">
        <v>8343.9</v>
      </c>
    </row>
    <row r="41" spans="1:10" ht="13.5" x14ac:dyDescent="0.25">
      <c r="A41" s="1" t="s">
        <v>81</v>
      </c>
      <c r="B41" s="24">
        <v>333</v>
      </c>
      <c r="C41" s="24">
        <v>5139</v>
      </c>
      <c r="D41" s="24">
        <v>1516.3</v>
      </c>
      <c r="E41" s="24">
        <v>1007.6333333333333</v>
      </c>
      <c r="F41" s="24">
        <v>0</v>
      </c>
      <c r="G41" s="24">
        <v>604.33333333333337</v>
      </c>
      <c r="H41" s="24">
        <v>8600.2666666666664</v>
      </c>
    </row>
    <row r="42" spans="1:10" ht="13.5" x14ac:dyDescent="0.25">
      <c r="A42" s="1" t="s">
        <v>82</v>
      </c>
      <c r="B42" s="24">
        <v>19.299999999999997</v>
      </c>
      <c r="C42" s="24">
        <v>8612.6</v>
      </c>
      <c r="D42" s="24">
        <v>710.33333333333337</v>
      </c>
      <c r="E42" s="24">
        <v>923.6</v>
      </c>
      <c r="F42" s="24">
        <v>0</v>
      </c>
      <c r="G42" s="24">
        <v>881.49999999999989</v>
      </c>
      <c r="H42" s="24">
        <v>11147.333333333334</v>
      </c>
    </row>
    <row r="43" spans="1:10" ht="13.5" x14ac:dyDescent="0.25">
      <c r="A43" s="1" t="s">
        <v>83</v>
      </c>
      <c r="B43" s="24">
        <v>0</v>
      </c>
      <c r="C43" s="24">
        <v>1115.2</v>
      </c>
      <c r="D43" s="24">
        <v>250.79999999999998</v>
      </c>
      <c r="E43" s="24">
        <v>0</v>
      </c>
      <c r="F43" s="24">
        <v>0</v>
      </c>
      <c r="G43" s="24">
        <v>0</v>
      </c>
      <c r="H43" s="24">
        <v>1366</v>
      </c>
    </row>
    <row r="44" spans="1:10" ht="13.5" x14ac:dyDescent="0.25">
      <c r="A44" s="1" t="s">
        <v>84</v>
      </c>
      <c r="B44" s="24">
        <v>0</v>
      </c>
      <c r="C44" s="24">
        <v>4404.8</v>
      </c>
      <c r="D44" s="24">
        <v>165</v>
      </c>
      <c r="E44" s="24">
        <v>307</v>
      </c>
      <c r="F44" s="24">
        <v>0</v>
      </c>
      <c r="G44" s="24">
        <v>686.39999999999986</v>
      </c>
      <c r="H44" s="24">
        <v>5563.2</v>
      </c>
    </row>
    <row r="45" spans="1:10" ht="13.5" x14ac:dyDescent="0.25">
      <c r="A45" s="1" t="s">
        <v>58</v>
      </c>
      <c r="B45" s="24">
        <v>381.4</v>
      </c>
      <c r="C45" s="24">
        <v>6530.2000000000007</v>
      </c>
      <c r="D45" s="24">
        <v>1030.5</v>
      </c>
      <c r="E45" s="24">
        <v>367.9</v>
      </c>
      <c r="F45" s="24">
        <v>0</v>
      </c>
      <c r="G45" s="24">
        <v>733.5</v>
      </c>
      <c r="H45" s="24">
        <v>9043.5</v>
      </c>
    </row>
    <row r="46" spans="1:10" ht="13.5" x14ac:dyDescent="0.25">
      <c r="A46" s="1" t="s">
        <v>60</v>
      </c>
      <c r="B46" s="24">
        <v>23.333333333333332</v>
      </c>
      <c r="C46" s="24">
        <v>2592.6</v>
      </c>
      <c r="D46" s="24">
        <v>845.2</v>
      </c>
      <c r="E46" s="24">
        <v>231</v>
      </c>
      <c r="F46" s="24">
        <v>0</v>
      </c>
      <c r="G46" s="24">
        <v>33.533333333333331</v>
      </c>
      <c r="H46" s="24">
        <v>3725.6666666666665</v>
      </c>
    </row>
    <row r="47" spans="1:10" ht="13.5" x14ac:dyDescent="0.25">
      <c r="A47" s="1" t="s">
        <v>62</v>
      </c>
      <c r="B47" s="24">
        <v>1691.1333333333332</v>
      </c>
      <c r="C47" s="24">
        <v>10071.800000000001</v>
      </c>
      <c r="D47" s="24">
        <v>977.39999999999986</v>
      </c>
      <c r="E47" s="24">
        <v>770.73333333333335</v>
      </c>
      <c r="F47" s="24">
        <v>0</v>
      </c>
      <c r="G47" s="24">
        <v>872.63333333333333</v>
      </c>
      <c r="H47" s="24">
        <v>14383.7</v>
      </c>
    </row>
    <row r="48" spans="1:10" ht="13.5" x14ac:dyDescent="0.25">
      <c r="A48" s="1" t="s">
        <v>85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  <row r="49" spans="1:17" ht="13.5" x14ac:dyDescent="0.25">
      <c r="A49" s="1" t="s">
        <v>86</v>
      </c>
      <c r="B49" s="24">
        <v>0</v>
      </c>
      <c r="C49" s="24">
        <v>176</v>
      </c>
      <c r="D49" s="24">
        <v>40</v>
      </c>
      <c r="E49" s="24">
        <v>0</v>
      </c>
      <c r="F49" s="24">
        <v>0</v>
      </c>
      <c r="G49" s="24">
        <v>0</v>
      </c>
      <c r="H49" s="24">
        <v>216</v>
      </c>
    </row>
    <row r="50" spans="1:17" ht="13.5" x14ac:dyDescent="0.25">
      <c r="A50" s="1" t="s">
        <v>64</v>
      </c>
      <c r="B50" s="24">
        <v>1189.3</v>
      </c>
      <c r="C50" s="24">
        <v>51730.400000000001</v>
      </c>
      <c r="D50" s="24">
        <v>5811.3999999999987</v>
      </c>
      <c r="E50" s="24">
        <v>2050.8999999999996</v>
      </c>
      <c r="F50" s="24">
        <v>123</v>
      </c>
      <c r="G50" s="24">
        <v>2708.7999999999997</v>
      </c>
      <c r="H50" s="24">
        <v>63613.8</v>
      </c>
    </row>
    <row r="51" spans="1:17" ht="13.5" x14ac:dyDescent="0.25">
      <c r="A51" s="1" t="s">
        <v>66</v>
      </c>
      <c r="B51" s="24">
        <v>1470.6</v>
      </c>
      <c r="C51" s="24">
        <v>78848.200000000012</v>
      </c>
      <c r="D51" s="24">
        <v>1933</v>
      </c>
      <c r="E51" s="24">
        <v>1558.6</v>
      </c>
      <c r="F51" s="24">
        <v>2717</v>
      </c>
      <c r="G51" s="24">
        <v>7388.5999999999995</v>
      </c>
      <c r="H51" s="24">
        <v>93916</v>
      </c>
    </row>
    <row r="52" spans="1:17" ht="13.5" x14ac:dyDescent="0.25">
      <c r="A52" s="1" t="s">
        <v>68</v>
      </c>
      <c r="B52" s="24">
        <v>452.59999999999997</v>
      </c>
      <c r="C52" s="24">
        <v>66628.2</v>
      </c>
      <c r="D52" s="24">
        <v>7292.9999999999991</v>
      </c>
      <c r="E52" s="24">
        <v>1140.8999999999999</v>
      </c>
      <c r="F52" s="24">
        <v>381</v>
      </c>
      <c r="G52" s="24">
        <v>5447.2999999999993</v>
      </c>
      <c r="H52" s="24">
        <v>81343</v>
      </c>
    </row>
    <row r="53" spans="1:17" ht="13.5" x14ac:dyDescent="0.25">
      <c r="A53" s="1" t="s">
        <v>70</v>
      </c>
      <c r="B53" s="24">
        <v>228.5</v>
      </c>
      <c r="C53" s="24">
        <v>944</v>
      </c>
      <c r="D53" s="24">
        <v>408</v>
      </c>
      <c r="E53" s="24">
        <v>171</v>
      </c>
      <c r="F53" s="24">
        <v>0</v>
      </c>
      <c r="G53" s="24">
        <v>246.5</v>
      </c>
      <c r="H53" s="24">
        <v>1998</v>
      </c>
    </row>
    <row r="54" spans="1:17" ht="13.5" x14ac:dyDescent="0.25">
      <c r="A54" s="1" t="s">
        <v>87</v>
      </c>
      <c r="B54" s="24">
        <v>100</v>
      </c>
      <c r="C54" s="24">
        <v>813</v>
      </c>
      <c r="D54" s="24">
        <v>0</v>
      </c>
      <c r="E54" s="24">
        <v>224</v>
      </c>
      <c r="F54" s="24">
        <v>0</v>
      </c>
      <c r="G54" s="24">
        <v>310.5</v>
      </c>
      <c r="H54" s="24">
        <v>1447.5</v>
      </c>
    </row>
    <row r="55" spans="1:17" ht="13.5" x14ac:dyDescent="0.25">
      <c r="A55" s="1" t="s">
        <v>88</v>
      </c>
      <c r="B55" s="24">
        <v>8695.4666666666672</v>
      </c>
      <c r="C55" s="24">
        <v>276408.60000000009</v>
      </c>
      <c r="D55" s="24">
        <v>24295.73333333333</v>
      </c>
      <c r="E55" s="24">
        <v>9260.2666666666664</v>
      </c>
      <c r="F55" s="24">
        <v>3505</v>
      </c>
      <c r="G55" s="24">
        <v>21503.399999999994</v>
      </c>
      <c r="H55" s="24">
        <v>343668.46666666673</v>
      </c>
    </row>
    <row r="58" spans="1:17" ht="13.5" x14ac:dyDescent="0.25">
      <c r="A58" t="s">
        <v>89</v>
      </c>
      <c r="K58" s="25">
        <v>0.63845521774856206</v>
      </c>
    </row>
    <row r="59" spans="1:17" ht="13.5" x14ac:dyDescent="0.25">
      <c r="A59" s="1" t="s">
        <v>90</v>
      </c>
      <c r="B59" s="1" t="s">
        <v>91</v>
      </c>
      <c r="C59" s="1" t="s">
        <v>92</v>
      </c>
      <c r="D59" s="1" t="s">
        <v>93</v>
      </c>
      <c r="E59" s="1" t="s">
        <v>94</v>
      </c>
      <c r="F59" s="26" t="s">
        <v>95</v>
      </c>
      <c r="G59" s="26" t="s">
        <v>96</v>
      </c>
      <c r="H59" s="26" t="s">
        <v>97</v>
      </c>
      <c r="I59" s="1" t="s">
        <v>98</v>
      </c>
      <c r="J59" s="1" t="s">
        <v>99</v>
      </c>
      <c r="K59" s="26" t="s">
        <v>100</v>
      </c>
      <c r="L59" s="26" t="s">
        <v>101</v>
      </c>
      <c r="M59" s="26" t="s">
        <v>102</v>
      </c>
    </row>
    <row r="60" spans="1:17" ht="13.5" x14ac:dyDescent="0.25">
      <c r="A60" s="1" t="s">
        <v>103</v>
      </c>
      <c r="B60" s="1">
        <v>556</v>
      </c>
      <c r="C60" s="5">
        <v>67711.238477069346</v>
      </c>
      <c r="D60" s="5">
        <v>8435.6084866521251</v>
      </c>
      <c r="E60" s="5">
        <v>46407</v>
      </c>
      <c r="F60" s="27">
        <f>D60/C60</f>
        <v>0.12458210300656182</v>
      </c>
      <c r="G60" s="27">
        <f>C60/E60</f>
        <v>1.4590738138011365</v>
      </c>
      <c r="H60" s="28">
        <f>12*G60</f>
        <v>17.508885765613638</v>
      </c>
      <c r="I60" s="1">
        <v>0</v>
      </c>
      <c r="J60" s="1">
        <v>0</v>
      </c>
      <c r="K60" s="17">
        <f>K$58*J60</f>
        <v>0</v>
      </c>
      <c r="L60" s="17">
        <f t="shared" ref="L60:L68" si="6">(1-K$2159)*J60</f>
        <v>0</v>
      </c>
      <c r="M60" s="17">
        <f>E60-L60</f>
        <v>46407</v>
      </c>
      <c r="Q60" s="4" t="s">
        <v>14</v>
      </c>
    </row>
    <row r="61" spans="1:17" ht="13.5" x14ac:dyDescent="0.25">
      <c r="A61" s="1" t="s">
        <v>104</v>
      </c>
      <c r="B61" s="1">
        <v>234</v>
      </c>
      <c r="C61" s="5">
        <v>12877.060093703178</v>
      </c>
      <c r="D61" s="5">
        <v>1741.860847772497</v>
      </c>
      <c r="E61" s="5">
        <v>10856</v>
      </c>
      <c r="F61" s="27">
        <f t="shared" ref="F61:F68" si="7">D61/C61</f>
        <v>0.13526851898627534</v>
      </c>
      <c r="G61" s="27">
        <f t="shared" ref="G61:G68" si="8">C61/E61</f>
        <v>1.1861698686167261</v>
      </c>
      <c r="H61" s="28">
        <f t="shared" ref="H61:H68" si="9">12*G61</f>
        <v>14.234038423400714</v>
      </c>
      <c r="I61" s="1">
        <v>0</v>
      </c>
      <c r="J61" s="1">
        <v>0</v>
      </c>
      <c r="K61" s="17">
        <f t="shared" ref="K61:K68" si="10">K$58*J61</f>
        <v>0</v>
      </c>
      <c r="L61" s="17">
        <f t="shared" si="6"/>
        <v>0</v>
      </c>
      <c r="M61" s="17">
        <f t="shared" ref="M61:M68" si="11">E61-L61</f>
        <v>10856</v>
      </c>
      <c r="Q61" s="4" t="s">
        <v>15</v>
      </c>
    </row>
    <row r="62" spans="1:17" ht="13.5" x14ac:dyDescent="0.25">
      <c r="A62" s="1" t="s">
        <v>105</v>
      </c>
      <c r="B62" s="1">
        <v>338</v>
      </c>
      <c r="C62" s="5">
        <v>10893.83084705755</v>
      </c>
      <c r="D62" s="5">
        <v>1959.8100353269206</v>
      </c>
      <c r="E62" s="5">
        <v>11151</v>
      </c>
      <c r="F62" s="27">
        <f t="shared" si="7"/>
        <v>0.1799009056448008</v>
      </c>
      <c r="G62" s="27">
        <f t="shared" si="8"/>
        <v>0.97693757035759576</v>
      </c>
      <c r="H62" s="28">
        <f t="shared" si="9"/>
        <v>11.723250844291149</v>
      </c>
      <c r="I62" s="1">
        <v>3536.7663437835026</v>
      </c>
      <c r="J62" s="1">
        <v>2830</v>
      </c>
      <c r="K62" s="17">
        <f t="shared" si="10"/>
        <v>1806.8282662284307</v>
      </c>
      <c r="L62" s="17">
        <f t="shared" si="6"/>
        <v>2830</v>
      </c>
      <c r="M62" s="17">
        <f t="shared" si="11"/>
        <v>8321</v>
      </c>
      <c r="Q62" s="4" t="s">
        <v>16</v>
      </c>
    </row>
    <row r="63" spans="1:17" ht="13.5" x14ac:dyDescent="0.25">
      <c r="A63" s="1" t="s">
        <v>106</v>
      </c>
      <c r="B63" s="1">
        <v>175</v>
      </c>
      <c r="C63" s="5">
        <v>5615.5516242295334</v>
      </c>
      <c r="D63" s="5">
        <v>875.3392921068297</v>
      </c>
      <c r="E63" s="5">
        <v>5359</v>
      </c>
      <c r="F63" s="27">
        <f t="shared" si="7"/>
        <v>0.15587770368452952</v>
      </c>
      <c r="G63" s="27">
        <f t="shared" si="8"/>
        <v>1.0478730405354606</v>
      </c>
      <c r="H63" s="28">
        <f t="shared" si="9"/>
        <v>12.574476486425528</v>
      </c>
      <c r="I63" s="1">
        <v>4011.5227081502007</v>
      </c>
      <c r="J63" s="1">
        <v>3155</v>
      </c>
      <c r="K63" s="17">
        <f t="shared" si="10"/>
        <v>2014.3262119967133</v>
      </c>
      <c r="L63" s="17">
        <f t="shared" si="6"/>
        <v>3155</v>
      </c>
      <c r="M63" s="17">
        <f t="shared" si="11"/>
        <v>2204</v>
      </c>
      <c r="Q63" s="4" t="s">
        <v>17</v>
      </c>
    </row>
    <row r="64" spans="1:17" ht="13.5" x14ac:dyDescent="0.25">
      <c r="A64" s="1" t="s">
        <v>107</v>
      </c>
      <c r="B64" s="1">
        <v>245</v>
      </c>
      <c r="C64" s="5">
        <v>21836.594777615079</v>
      </c>
      <c r="D64" s="5">
        <v>2766.6584570678069</v>
      </c>
      <c r="E64" s="5">
        <v>19108</v>
      </c>
      <c r="F64" s="27">
        <f t="shared" si="7"/>
        <v>0.12669825516494621</v>
      </c>
      <c r="G64" s="27">
        <f t="shared" si="8"/>
        <v>1.1427985544073205</v>
      </c>
      <c r="H64" s="28">
        <f t="shared" si="9"/>
        <v>13.713582652887846</v>
      </c>
      <c r="I64" s="1">
        <v>0</v>
      </c>
      <c r="J64" s="1">
        <v>0</v>
      </c>
      <c r="K64" s="17">
        <f t="shared" si="10"/>
        <v>0</v>
      </c>
      <c r="L64" s="17">
        <f t="shared" si="6"/>
        <v>0</v>
      </c>
      <c r="M64" s="17">
        <f t="shared" si="11"/>
        <v>19108</v>
      </c>
      <c r="Q64" s="4" t="s">
        <v>18</v>
      </c>
    </row>
    <row r="65" spans="1:17" ht="13.5" x14ac:dyDescent="0.25">
      <c r="A65" s="1" t="s">
        <v>108</v>
      </c>
      <c r="B65" s="1">
        <v>698</v>
      </c>
      <c r="C65" s="5">
        <v>71404.880532938623</v>
      </c>
      <c r="D65" s="5">
        <v>8951.9300047370107</v>
      </c>
      <c r="E65" s="5">
        <v>76257</v>
      </c>
      <c r="F65" s="27">
        <f t="shared" si="7"/>
        <v>0.12536860138863395</v>
      </c>
      <c r="G65" s="27">
        <f t="shared" si="8"/>
        <v>0.93637148763967404</v>
      </c>
      <c r="H65" s="28">
        <f t="shared" si="9"/>
        <v>11.236457851676089</v>
      </c>
      <c r="I65" s="1">
        <v>0</v>
      </c>
      <c r="J65" s="1">
        <v>0</v>
      </c>
      <c r="K65" s="17">
        <f t="shared" si="10"/>
        <v>0</v>
      </c>
      <c r="L65" s="17">
        <f t="shared" si="6"/>
        <v>0</v>
      </c>
      <c r="M65" s="17">
        <f t="shared" si="11"/>
        <v>76257</v>
      </c>
      <c r="Q65" s="4" t="s">
        <v>19</v>
      </c>
    </row>
    <row r="66" spans="1:17" ht="13.5" x14ac:dyDescent="0.25">
      <c r="A66" s="1" t="s">
        <v>109</v>
      </c>
      <c r="B66" s="1">
        <v>863</v>
      </c>
      <c r="C66" s="5">
        <v>147387.96092691098</v>
      </c>
      <c r="D66" s="5">
        <v>18432.037495226978</v>
      </c>
      <c r="E66" s="5">
        <v>115033</v>
      </c>
      <c r="F66" s="27">
        <f t="shared" si="7"/>
        <v>0.12505795846084974</v>
      </c>
      <c r="G66" s="27">
        <f t="shared" si="8"/>
        <v>1.2812667749855344</v>
      </c>
      <c r="H66" s="28">
        <f t="shared" si="9"/>
        <v>15.375201299826413</v>
      </c>
      <c r="I66" s="1">
        <v>0</v>
      </c>
      <c r="J66" s="1">
        <v>0</v>
      </c>
      <c r="K66" s="17">
        <f t="shared" si="10"/>
        <v>0</v>
      </c>
      <c r="L66" s="17">
        <f t="shared" si="6"/>
        <v>0</v>
      </c>
      <c r="M66" s="17">
        <f t="shared" si="11"/>
        <v>115033</v>
      </c>
      <c r="Q66" s="4" t="s">
        <v>20</v>
      </c>
    </row>
    <row r="67" spans="1:17" ht="13.5" x14ac:dyDescent="0.25">
      <c r="A67" s="1" t="s">
        <v>110</v>
      </c>
      <c r="B67" s="1">
        <v>776</v>
      </c>
      <c r="C67" s="5">
        <v>109903.55120604111</v>
      </c>
      <c r="D67" s="5">
        <v>13641.765226854837</v>
      </c>
      <c r="E67" s="5">
        <v>97811</v>
      </c>
      <c r="F67" s="27">
        <f t="shared" si="7"/>
        <v>0.12412488110852768</v>
      </c>
      <c r="G67" s="27">
        <f t="shared" si="8"/>
        <v>1.1236318124346045</v>
      </c>
      <c r="H67" s="28">
        <f t="shared" si="9"/>
        <v>13.483581749215254</v>
      </c>
      <c r="I67" s="1">
        <v>0</v>
      </c>
      <c r="J67" s="1">
        <v>0</v>
      </c>
      <c r="K67" s="17">
        <f t="shared" si="10"/>
        <v>0</v>
      </c>
      <c r="L67" s="17">
        <f t="shared" si="6"/>
        <v>0</v>
      </c>
      <c r="M67" s="17">
        <f t="shared" si="11"/>
        <v>97811</v>
      </c>
      <c r="Q67" s="4" t="s">
        <v>21</v>
      </c>
    </row>
    <row r="68" spans="1:17" ht="13.5" x14ac:dyDescent="0.25">
      <c r="A68" s="1" t="s">
        <v>111</v>
      </c>
      <c r="B68" s="1">
        <v>49</v>
      </c>
      <c r="C68" s="5">
        <v>2441.8408475039178</v>
      </c>
      <c r="D68" s="5">
        <v>321.81281834335294</v>
      </c>
      <c r="E68" s="5">
        <v>2506</v>
      </c>
      <c r="F68" s="27">
        <f t="shared" si="7"/>
        <v>0.13179107011512003</v>
      </c>
      <c r="G68" s="27">
        <f t="shared" si="8"/>
        <v>0.97439778431920099</v>
      </c>
      <c r="H68" s="28">
        <f t="shared" si="9"/>
        <v>11.692773411830412</v>
      </c>
      <c r="I68" s="1">
        <v>0</v>
      </c>
      <c r="J68" s="1">
        <v>0</v>
      </c>
      <c r="K68" s="17">
        <f t="shared" si="10"/>
        <v>0</v>
      </c>
      <c r="L68" s="17">
        <f t="shared" si="6"/>
        <v>0</v>
      </c>
      <c r="M68" s="17">
        <f t="shared" si="11"/>
        <v>2506</v>
      </c>
      <c r="Q68" s="4" t="s">
        <v>22</v>
      </c>
    </row>
    <row r="69" spans="1:17" ht="13.5" x14ac:dyDescent="0.25">
      <c r="A69" s="1" t="s">
        <v>51</v>
      </c>
      <c r="B69" s="1">
        <v>3934</v>
      </c>
      <c r="C69" s="5">
        <v>450072.50933306932</v>
      </c>
      <c r="D69" s="5">
        <v>57126.822664088359</v>
      </c>
      <c r="E69" s="5">
        <v>384488</v>
      </c>
      <c r="M69" s="29">
        <f>SUM(M60:M68)</f>
        <v>378503</v>
      </c>
    </row>
    <row r="70" spans="1:17" x14ac:dyDescent="0.2">
      <c r="A70" s="1" t="s">
        <v>112</v>
      </c>
      <c r="B70" s="1">
        <v>4443</v>
      </c>
      <c r="C70" s="5">
        <v>488100.55671671935</v>
      </c>
      <c r="D70" s="5">
        <v>62041.505629526961</v>
      </c>
      <c r="E70" s="5">
        <v>420961.2</v>
      </c>
      <c r="M70" s="5">
        <v>418797.35447822511</v>
      </c>
    </row>
    <row r="73" spans="1:17" ht="13.5" x14ac:dyDescent="0.25">
      <c r="A73"/>
      <c r="B73" s="4" t="s">
        <v>113</v>
      </c>
      <c r="C73"/>
      <c r="D73"/>
      <c r="E73"/>
      <c r="F73"/>
      <c r="G73"/>
      <c r="H73"/>
    </row>
    <row r="74" spans="1:17" ht="27" x14ac:dyDescent="0.25">
      <c r="A74" s="30" t="s">
        <v>114</v>
      </c>
      <c r="B74" s="31" t="s">
        <v>45</v>
      </c>
      <c r="C74" s="31" t="s">
        <v>46</v>
      </c>
      <c r="D74" s="31" t="s">
        <v>47</v>
      </c>
      <c r="E74" s="32" t="s">
        <v>48</v>
      </c>
      <c r="F74" s="32" t="s">
        <v>115</v>
      </c>
      <c r="G74" s="31" t="s">
        <v>50</v>
      </c>
      <c r="H74" s="31" t="s">
        <v>116</v>
      </c>
    </row>
    <row r="75" spans="1:17" ht="13.5" x14ac:dyDescent="0.25">
      <c r="A75" s="17">
        <v>2003</v>
      </c>
      <c r="B75" s="22">
        <v>5.9687729190423124E-2</v>
      </c>
      <c r="C75" s="22">
        <v>0.65605372830906772</v>
      </c>
      <c r="D75" s="22">
        <v>9.350613719238729E-2</v>
      </c>
      <c r="E75" s="22">
        <v>4.5514835391771535E-2</v>
      </c>
      <c r="F75" s="22">
        <v>2.2636335031190134E-2</v>
      </c>
      <c r="G75" s="22">
        <v>0.12260123488516007</v>
      </c>
      <c r="H75" s="33">
        <v>0.14483376200147297</v>
      </c>
    </row>
    <row r="76" spans="1:17" ht="13.5" x14ac:dyDescent="0.25">
      <c r="A76" s="17">
        <v>2004</v>
      </c>
      <c r="B76" s="22">
        <v>5.1468563893759138E-2</v>
      </c>
      <c r="C76" s="22">
        <v>0.62172392321131931</v>
      </c>
      <c r="D76" s="22">
        <v>0.13967423164250747</v>
      </c>
      <c r="E76" s="22">
        <v>2.8301607058771824E-2</v>
      </c>
      <c r="F76" s="22">
        <v>1.634589816699282E-2</v>
      </c>
      <c r="G76" s="22">
        <v>0.14248577602664936</v>
      </c>
      <c r="H76" s="22">
        <v>0.13755635248140366</v>
      </c>
    </row>
    <row r="77" spans="1:17" ht="13.5" x14ac:dyDescent="0.25">
      <c r="A77" s="17">
        <v>2005</v>
      </c>
      <c r="B77" s="22">
        <v>4.727005900205887E-2</v>
      </c>
      <c r="C77" s="22">
        <v>0.69671097678378358</v>
      </c>
      <c r="D77" s="22">
        <v>7.3970840141617575E-2</v>
      </c>
      <c r="E77" s="22">
        <v>1.8480296187018595E-2</v>
      </c>
      <c r="F77" s="22">
        <v>6.0658554903662606E-2</v>
      </c>
      <c r="G77" s="22">
        <v>0.10290927298185869</v>
      </c>
      <c r="H77" s="22">
        <v>0.13574</v>
      </c>
    </row>
    <row r="78" spans="1:17" ht="13.5" x14ac:dyDescent="0.25">
      <c r="A78" s="17">
        <v>2006</v>
      </c>
      <c r="B78" s="22">
        <v>4.5196309557017464E-2</v>
      </c>
      <c r="C78" s="22">
        <v>0.73011849418112584</v>
      </c>
      <c r="D78" s="22">
        <v>7.7252414498188746E-2</v>
      </c>
      <c r="E78" s="22">
        <v>2.598655630304595E-2</v>
      </c>
      <c r="F78" s="22">
        <v>2.1962947500893639E-2</v>
      </c>
      <c r="G78" s="22">
        <v>9.9483277959728528E-2</v>
      </c>
      <c r="H78" s="22">
        <v>0.13318409700826694</v>
      </c>
    </row>
    <row r="79" spans="1:17" ht="13.5" x14ac:dyDescent="0.25">
      <c r="A79" s="17">
        <v>2007</v>
      </c>
      <c r="B79" s="22">
        <v>4.1895473412675875E-2</v>
      </c>
      <c r="C79" s="22">
        <v>0.81685234054542621</v>
      </c>
      <c r="D79" s="22">
        <v>4.1412673594795057E-2</v>
      </c>
      <c r="E79" s="22">
        <v>1.776629359293062E-2</v>
      </c>
      <c r="F79" s="22">
        <v>6.4837995577511935E-3</v>
      </c>
      <c r="G79" s="22">
        <v>7.5589419296420976E-2</v>
      </c>
      <c r="H79" s="22">
        <v>0.13185099868362044</v>
      </c>
    </row>
    <row r="80" spans="1:17" ht="13.5" x14ac:dyDescent="0.25">
      <c r="A80" s="17">
        <v>2008</v>
      </c>
      <c r="B80" s="22">
        <v>3.5142353093476915E-2</v>
      </c>
      <c r="C80" s="22">
        <v>0.79333627725156475</v>
      </c>
      <c r="D80" s="22">
        <v>6.6864697726424505E-2</v>
      </c>
      <c r="E80" s="22">
        <v>1.2369286289860915E-2</v>
      </c>
      <c r="F80" s="22">
        <v>1.7048904113338138E-2</v>
      </c>
      <c r="G80" s="22">
        <v>7.5238481525334758E-2</v>
      </c>
      <c r="H80" s="22">
        <v>0.13018299419500293</v>
      </c>
    </row>
    <row r="81" spans="1:10" ht="13.5" x14ac:dyDescent="0.25">
      <c r="A81" s="17">
        <v>2009</v>
      </c>
      <c r="B81" s="22">
        <v>4.0005527024654548E-2</v>
      </c>
      <c r="C81" s="22">
        <v>0.75846028130322773</v>
      </c>
      <c r="D81" s="22">
        <v>9.6835304459754912E-2</v>
      </c>
      <c r="E81" s="22">
        <v>1.6031320368065299E-2</v>
      </c>
      <c r="F81" s="22">
        <v>2.0416711119124548E-2</v>
      </c>
      <c r="G81" s="22">
        <v>6.8250855725172907E-2</v>
      </c>
      <c r="H81" s="22">
        <v>0.12934695827797527</v>
      </c>
    </row>
    <row r="82" spans="1:10" ht="13.5" x14ac:dyDescent="0.25">
      <c r="A82" s="17">
        <v>2010</v>
      </c>
      <c r="B82" s="22">
        <v>3.5297688588477379E-2</v>
      </c>
      <c r="C82" s="22">
        <v>0.77187579350183566</v>
      </c>
      <c r="D82" s="22">
        <v>0.117260023806235</v>
      </c>
      <c r="E82" s="22">
        <v>9.0866022331376958E-3</v>
      </c>
      <c r="F82" s="22">
        <v>1.6610245113601933E-2</v>
      </c>
      <c r="G82" s="22">
        <v>4.9869646756712509E-2</v>
      </c>
      <c r="H82" s="22">
        <v>0.12927315695475178</v>
      </c>
    </row>
    <row r="83" spans="1:10" ht="13.5" x14ac:dyDescent="0.25">
      <c r="A83" s="17">
        <v>2011</v>
      </c>
      <c r="B83" s="22">
        <v>3.1223424277236903E-2</v>
      </c>
      <c r="C83" s="22">
        <v>0.79291997493781075</v>
      </c>
      <c r="D83" s="22">
        <v>9.9855881877795219E-2</v>
      </c>
      <c r="E83" s="22">
        <v>7.0193835373194161E-3</v>
      </c>
      <c r="F83" s="22">
        <v>9.8435583747798656E-3</v>
      </c>
      <c r="G83" s="22">
        <v>5.9137776995057713E-2</v>
      </c>
      <c r="H83" s="22">
        <v>0.12761650630025809</v>
      </c>
    </row>
    <row r="84" spans="1:10" ht="13.5" x14ac:dyDescent="0.25">
      <c r="A84" s="17">
        <v>2012</v>
      </c>
      <c r="B84" s="22">
        <v>2.8111366040641631E-2</v>
      </c>
      <c r="C84" s="22">
        <v>0.82862533742210298</v>
      </c>
      <c r="D84" s="22">
        <v>8.0497581885899061E-2</v>
      </c>
      <c r="E84" s="22">
        <v>9.0741198394607495E-3</v>
      </c>
      <c r="F84" s="22">
        <v>8.9464177472642018E-3</v>
      </c>
      <c r="G84" s="22">
        <v>4.4745177064631533E-2</v>
      </c>
      <c r="H84" s="22">
        <v>0.12684026329197473</v>
      </c>
    </row>
    <row r="85" spans="1:10" ht="13.5" x14ac:dyDescent="0.25">
      <c r="A85" s="17">
        <v>2013</v>
      </c>
      <c r="B85" s="22">
        <v>2.5301904335321614E-2</v>
      </c>
      <c r="C85" s="22">
        <v>0.80428851294086345</v>
      </c>
      <c r="D85" s="22">
        <v>7.0695265029649679E-2</v>
      </c>
      <c r="E85" s="22">
        <v>2.6945348685855568E-2</v>
      </c>
      <c r="F85" s="22">
        <v>1.0198782663989926E-2</v>
      </c>
      <c r="G85" s="22">
        <v>6.2570186344319795E-2</v>
      </c>
      <c r="H85" s="22">
        <v>0.13154588043329579</v>
      </c>
    </row>
    <row r="87" spans="1:10" x14ac:dyDescent="0.2">
      <c r="B87" s="4" t="s">
        <v>117</v>
      </c>
    </row>
    <row r="88" spans="1:10" ht="13.5" x14ac:dyDescent="0.25">
      <c r="A88" s="34" t="s">
        <v>118</v>
      </c>
      <c r="B88" t="s">
        <v>119</v>
      </c>
      <c r="C88" t="s">
        <v>120</v>
      </c>
      <c r="D88" t="s">
        <v>121</v>
      </c>
      <c r="E88" t="s">
        <v>16</v>
      </c>
      <c r="F88" t="s">
        <v>122</v>
      </c>
      <c r="G88" t="s">
        <v>123</v>
      </c>
      <c r="H88" t="s">
        <v>124</v>
      </c>
      <c r="I88" t="s">
        <v>125</v>
      </c>
      <c r="J88" s="35" t="s">
        <v>126</v>
      </c>
    </row>
    <row r="89" spans="1:10" ht="13.5" x14ac:dyDescent="0.25">
      <c r="A89" s="36" t="s">
        <v>127</v>
      </c>
      <c r="B89">
        <v>23.951818181818179</v>
      </c>
      <c r="C89">
        <v>22.267272727272729</v>
      </c>
      <c r="D89">
        <v>20.447272727272729</v>
      </c>
      <c r="E89">
        <v>24.674545454545456</v>
      </c>
      <c r="F89">
        <v>22.221818181818183</v>
      </c>
      <c r="G89">
        <v>27.00272727272727</v>
      </c>
      <c r="H89">
        <v>21.075454545454541</v>
      </c>
      <c r="I89">
        <v>25.488181818181818</v>
      </c>
      <c r="J89" s="37">
        <f>AVERAGE(B89:G89)</f>
        <v>23.427575757575756</v>
      </c>
    </row>
    <row r="90" spans="1:10" ht="13.5" x14ac:dyDescent="0.25">
      <c r="A90">
        <v>2000</v>
      </c>
      <c r="B90">
        <v>18.87</v>
      </c>
      <c r="C90">
        <v>16.37</v>
      </c>
      <c r="D90">
        <v>18.579999999999998</v>
      </c>
      <c r="E90">
        <v>21.25</v>
      </c>
      <c r="F90">
        <v>15.65</v>
      </c>
      <c r="G90">
        <v>24.08</v>
      </c>
      <c r="H90">
        <v>18.04</v>
      </c>
      <c r="I90">
        <v>24.77</v>
      </c>
      <c r="J90" s="37">
        <f t="shared" ref="J90:J97" si="12">AVERAGE(B90:G90)</f>
        <v>19.133333333333333</v>
      </c>
    </row>
    <row r="91" spans="1:10" ht="13.5" x14ac:dyDescent="0.25">
      <c r="A91">
        <v>2003</v>
      </c>
      <c r="B91">
        <v>19.54</v>
      </c>
      <c r="C91">
        <v>14.52</v>
      </c>
      <c r="D91">
        <v>13.87</v>
      </c>
      <c r="E91">
        <v>16.63</v>
      </c>
      <c r="F91">
        <v>20.34</v>
      </c>
      <c r="G91">
        <v>17.22</v>
      </c>
      <c r="H91">
        <v>15.71</v>
      </c>
      <c r="I91">
        <v>17</v>
      </c>
      <c r="J91" s="37">
        <f t="shared" si="12"/>
        <v>17.02</v>
      </c>
    </row>
    <row r="92" spans="1:10" ht="13.5" x14ac:dyDescent="0.25">
      <c r="A92">
        <f>A91+1</f>
        <v>2004</v>
      </c>
      <c r="B92">
        <v>23.72</v>
      </c>
      <c r="C92">
        <v>20.07</v>
      </c>
      <c r="D92">
        <v>21.51</v>
      </c>
      <c r="E92">
        <v>18.739999999999998</v>
      </c>
      <c r="F92">
        <v>24.65</v>
      </c>
      <c r="G92">
        <v>23.92</v>
      </c>
      <c r="H92">
        <v>22.38</v>
      </c>
      <c r="I92">
        <v>24.89</v>
      </c>
      <c r="J92" s="37">
        <f t="shared" si="12"/>
        <v>22.10166666666667</v>
      </c>
    </row>
    <row r="93" spans="1:10" ht="13.5" x14ac:dyDescent="0.25">
      <c r="A93">
        <f t="shared" ref="A93:A99" si="13">A92+1</f>
        <v>2005</v>
      </c>
      <c r="B93">
        <v>22.63</v>
      </c>
      <c r="C93">
        <v>20.09</v>
      </c>
      <c r="D93">
        <v>16.079999999999998</v>
      </c>
      <c r="E93">
        <v>28.75</v>
      </c>
      <c r="F93">
        <v>26.02</v>
      </c>
      <c r="G93">
        <v>24.86</v>
      </c>
      <c r="H93">
        <v>20.05</v>
      </c>
      <c r="I93">
        <v>21.21</v>
      </c>
      <c r="J93" s="37">
        <f t="shared" si="12"/>
        <v>23.071666666666669</v>
      </c>
    </row>
    <row r="94" spans="1:10" ht="13.5" x14ac:dyDescent="0.25">
      <c r="A94">
        <f t="shared" si="13"/>
        <v>2006</v>
      </c>
      <c r="B94">
        <v>24.27</v>
      </c>
      <c r="C94">
        <v>21.09</v>
      </c>
      <c r="D94">
        <v>24.81</v>
      </c>
      <c r="E94">
        <v>24.93</v>
      </c>
      <c r="F94">
        <v>21.85</v>
      </c>
      <c r="G94">
        <v>25.56</v>
      </c>
      <c r="H94">
        <v>18.04</v>
      </c>
      <c r="I94">
        <v>22.08</v>
      </c>
      <c r="J94" s="37">
        <f t="shared" si="12"/>
        <v>23.751666666666665</v>
      </c>
    </row>
    <row r="95" spans="1:10" ht="13.5" x14ac:dyDescent="0.25">
      <c r="A95">
        <f t="shared" si="13"/>
        <v>2007</v>
      </c>
      <c r="B95">
        <v>23.440000000000005</v>
      </c>
      <c r="C95">
        <v>18.190000000000001</v>
      </c>
      <c r="D95">
        <v>15.100000000000001</v>
      </c>
      <c r="E95">
        <v>22.77</v>
      </c>
      <c r="F95">
        <v>20.350000000000001</v>
      </c>
      <c r="G95">
        <v>24.180000000000003</v>
      </c>
      <c r="H95">
        <v>20.780000000000008</v>
      </c>
      <c r="I95">
        <v>28.860000000000003</v>
      </c>
      <c r="J95" s="37">
        <f t="shared" si="12"/>
        <v>20.67166666666667</v>
      </c>
    </row>
    <row r="96" spans="1:10" ht="13.5" x14ac:dyDescent="0.25">
      <c r="A96">
        <f t="shared" si="13"/>
        <v>2008</v>
      </c>
      <c r="B96">
        <v>23.559999999999995</v>
      </c>
      <c r="C96">
        <v>20.58</v>
      </c>
      <c r="D96">
        <v>19.959999999999997</v>
      </c>
      <c r="E96">
        <v>29.240000000000002</v>
      </c>
      <c r="F96">
        <v>23.23</v>
      </c>
      <c r="G96">
        <v>24.970000000000002</v>
      </c>
      <c r="H96">
        <v>18.59</v>
      </c>
      <c r="I96">
        <v>32.83</v>
      </c>
      <c r="J96" s="37">
        <f t="shared" si="12"/>
        <v>23.590000000000003</v>
      </c>
    </row>
    <row r="97" spans="1:10" ht="13.5" x14ac:dyDescent="0.25">
      <c r="A97">
        <f t="shared" si="13"/>
        <v>2009</v>
      </c>
      <c r="B97">
        <v>29.509999999999998</v>
      </c>
      <c r="C97">
        <v>26.7</v>
      </c>
      <c r="D97">
        <v>22.650000000000002</v>
      </c>
      <c r="E97">
        <v>26.470000000000002</v>
      </c>
      <c r="F97">
        <v>32.309999999999995</v>
      </c>
      <c r="G97">
        <v>25.099999999999998</v>
      </c>
      <c r="H97">
        <v>25.32</v>
      </c>
      <c r="I97">
        <v>24.84</v>
      </c>
      <c r="J97" s="37">
        <f t="shared" si="12"/>
        <v>27.123333333333331</v>
      </c>
    </row>
    <row r="98" spans="1:10" ht="13.5" x14ac:dyDescent="0.25">
      <c r="A98">
        <f t="shared" si="13"/>
        <v>2010</v>
      </c>
      <c r="B98">
        <v>16.63</v>
      </c>
      <c r="C98">
        <v>18.290000000000003</v>
      </c>
      <c r="D98">
        <v>19.46</v>
      </c>
      <c r="E98">
        <v>19.09</v>
      </c>
      <c r="F98">
        <v>25.519999999999996</v>
      </c>
      <c r="G98">
        <v>19.029999999999998</v>
      </c>
      <c r="H98">
        <v>17.219999999999995</v>
      </c>
      <c r="I98">
        <v>33.769999999999996</v>
      </c>
      <c r="J98" s="37">
        <f>AVERAGE(B98:G98)</f>
        <v>19.669999999999998</v>
      </c>
    </row>
    <row r="99" spans="1:10" ht="13.5" x14ac:dyDescent="0.25">
      <c r="A99">
        <f t="shared" si="13"/>
        <v>2011</v>
      </c>
      <c r="B99">
        <v>25.09</v>
      </c>
      <c r="C99">
        <v>20.310000000000002</v>
      </c>
      <c r="D99">
        <v>19.299999999999997</v>
      </c>
      <c r="E99">
        <v>26.500000000000004</v>
      </c>
      <c r="F99">
        <v>21.480000000000004</v>
      </c>
      <c r="G99">
        <v>19.45</v>
      </c>
      <c r="H99">
        <v>25.310000000000002</v>
      </c>
      <c r="I99">
        <v>32.059999999999995</v>
      </c>
      <c r="J99" s="37">
        <f>AVERAGE(B99:G99)</f>
        <v>22.021666666666665</v>
      </c>
    </row>
    <row r="100" spans="1:10" ht="13.5" x14ac:dyDescent="0.25">
      <c r="A100">
        <v>2012</v>
      </c>
      <c r="B100">
        <v>10.59</v>
      </c>
      <c r="C100">
        <v>11.56</v>
      </c>
      <c r="D100">
        <v>9.58</v>
      </c>
      <c r="E100">
        <v>14.98</v>
      </c>
      <c r="F100">
        <v>10.639999999999999</v>
      </c>
      <c r="G100">
        <v>14.14</v>
      </c>
      <c r="H100">
        <v>11.860000000000001</v>
      </c>
      <c r="I100">
        <v>16.86</v>
      </c>
      <c r="J100" s="37">
        <f>AVERAGE(B100:G100)</f>
        <v>11.914999999999999</v>
      </c>
    </row>
    <row r="101" spans="1:10" ht="13.5" x14ac:dyDescent="0.25">
      <c r="A101">
        <v>2013</v>
      </c>
      <c r="B101" s="4">
        <v>19.8</v>
      </c>
      <c r="C101" s="4">
        <v>14.850000000000001</v>
      </c>
      <c r="D101" s="4">
        <v>18.470000000000002</v>
      </c>
      <c r="E101" s="4">
        <v>15.940000000000001</v>
      </c>
      <c r="F101" s="4">
        <v>15.760000000000002</v>
      </c>
      <c r="G101" s="4">
        <v>15.44</v>
      </c>
      <c r="H101" s="4">
        <v>15.650000000000002</v>
      </c>
      <c r="I101" s="4">
        <v>17.64</v>
      </c>
      <c r="J101"/>
    </row>
    <row r="103" spans="1:10" x14ac:dyDescent="0.2">
      <c r="B103" s="4" t="s">
        <v>128</v>
      </c>
    </row>
    <row r="104" spans="1:10" x14ac:dyDescent="0.2">
      <c r="A104" s="4" t="s">
        <v>129</v>
      </c>
      <c r="B104" s="38" t="s">
        <v>119</v>
      </c>
      <c r="C104" s="38" t="s">
        <v>120</v>
      </c>
      <c r="D104" s="38" t="s">
        <v>121</v>
      </c>
      <c r="E104" s="38" t="s">
        <v>16</v>
      </c>
      <c r="F104" s="39" t="s">
        <v>122</v>
      </c>
      <c r="G104" s="39" t="s">
        <v>123</v>
      </c>
      <c r="H104" s="39" t="s">
        <v>130</v>
      </c>
      <c r="I104" s="38" t="s">
        <v>131</v>
      </c>
    </row>
    <row r="106" spans="1:10" x14ac:dyDescent="0.2">
      <c r="A106" s="4" t="s">
        <v>132</v>
      </c>
      <c r="B106" s="4" t="s">
        <v>133</v>
      </c>
      <c r="C106" s="4" t="s">
        <v>134</v>
      </c>
      <c r="D106" s="4" t="s">
        <v>135</v>
      </c>
      <c r="E106" s="4" t="s">
        <v>136</v>
      </c>
      <c r="F106" s="4" t="s">
        <v>122</v>
      </c>
      <c r="G106" s="4" t="s">
        <v>123</v>
      </c>
      <c r="H106" s="4" t="s">
        <v>137</v>
      </c>
      <c r="I106" s="4" t="s">
        <v>138</v>
      </c>
    </row>
    <row r="107" spans="1:10" x14ac:dyDescent="0.2">
      <c r="A107" s="4" t="s">
        <v>139</v>
      </c>
      <c r="B107" s="4" t="s">
        <v>140</v>
      </c>
      <c r="C107" s="4" t="s">
        <v>141</v>
      </c>
      <c r="D107" s="4" t="s">
        <v>142</v>
      </c>
      <c r="E107" s="4" t="s">
        <v>143</v>
      </c>
      <c r="F107" s="4" t="s">
        <v>144</v>
      </c>
      <c r="G107" s="4" t="s">
        <v>145</v>
      </c>
      <c r="H107" s="4" t="s">
        <v>146</v>
      </c>
      <c r="I107" s="4" t="s">
        <v>147</v>
      </c>
    </row>
    <row r="108" spans="1:10" x14ac:dyDescent="0.2">
      <c r="B108" s="4" t="s">
        <v>148</v>
      </c>
      <c r="C108" s="4" t="s">
        <v>149</v>
      </c>
    </row>
    <row r="111" spans="1:10" x14ac:dyDescent="0.2">
      <c r="A111" s="4" t="s">
        <v>150</v>
      </c>
    </row>
    <row r="113" spans="1:9" x14ac:dyDescent="0.2">
      <c r="A113" s="4" t="s">
        <v>151</v>
      </c>
      <c r="B113" s="4" t="s">
        <v>119</v>
      </c>
      <c r="C113" s="4" t="s">
        <v>120</v>
      </c>
      <c r="D113" s="4" t="s">
        <v>121</v>
      </c>
      <c r="E113" s="4" t="s">
        <v>16</v>
      </c>
      <c r="F113" s="4" t="s">
        <v>122</v>
      </c>
      <c r="G113" s="4" t="s">
        <v>152</v>
      </c>
      <c r="H113" s="4" t="s">
        <v>130</v>
      </c>
      <c r="I113" s="4" t="s">
        <v>131</v>
      </c>
    </row>
    <row r="114" spans="1:9" x14ac:dyDescent="0.2">
      <c r="A114" s="4">
        <v>1</v>
      </c>
      <c r="B114" s="4">
        <v>0.27</v>
      </c>
      <c r="C114" s="4">
        <v>0.16000000000000003</v>
      </c>
      <c r="D114" s="4">
        <v>0.18</v>
      </c>
      <c r="E114" s="4">
        <v>0.68</v>
      </c>
      <c r="F114" s="4">
        <v>0.31000000000000005</v>
      </c>
      <c r="G114" s="4">
        <v>0.18</v>
      </c>
      <c r="H114" s="4">
        <v>0.32</v>
      </c>
      <c r="I114" s="4">
        <v>0.35000000000000003</v>
      </c>
    </row>
    <row r="115" spans="1:9" x14ac:dyDescent="0.2">
      <c r="A115" s="4">
        <v>2</v>
      </c>
      <c r="B115" s="4">
        <v>1.05</v>
      </c>
      <c r="C115" s="4">
        <v>0.64</v>
      </c>
      <c r="D115" s="4">
        <v>0.49000000000000005</v>
      </c>
      <c r="E115" s="4">
        <v>0.81</v>
      </c>
      <c r="F115" s="4">
        <v>1.3499999999999999</v>
      </c>
      <c r="G115" s="4">
        <v>1.01</v>
      </c>
      <c r="H115" s="4">
        <v>0.8600000000000001</v>
      </c>
      <c r="I115" s="4">
        <v>0.88</v>
      </c>
    </row>
    <row r="116" spans="1:9" x14ac:dyDescent="0.2">
      <c r="A116" s="4">
        <v>3</v>
      </c>
      <c r="B116" s="4">
        <v>1.7000000000000002</v>
      </c>
      <c r="C116" s="4">
        <v>0.86</v>
      </c>
      <c r="D116" s="4">
        <v>2.86</v>
      </c>
      <c r="E116" s="4">
        <v>0.62</v>
      </c>
      <c r="F116" s="4">
        <v>0.69</v>
      </c>
      <c r="G116" s="4">
        <v>0.78</v>
      </c>
      <c r="H116" s="4">
        <v>0.8</v>
      </c>
      <c r="I116" s="4">
        <v>1.1199999999999999</v>
      </c>
    </row>
    <row r="117" spans="1:9" x14ac:dyDescent="0.2">
      <c r="A117" s="4">
        <v>4</v>
      </c>
      <c r="B117" s="4">
        <v>0.58000000000000007</v>
      </c>
      <c r="C117" s="4">
        <v>0.37</v>
      </c>
      <c r="D117" s="4">
        <v>1.48</v>
      </c>
      <c r="E117" s="4">
        <v>0.90999999999999992</v>
      </c>
      <c r="F117" s="4">
        <v>0.73</v>
      </c>
      <c r="G117" s="4">
        <v>0.73</v>
      </c>
      <c r="H117" s="4">
        <v>2.37</v>
      </c>
      <c r="I117" s="4">
        <v>2.6899999999999991</v>
      </c>
    </row>
    <row r="118" spans="1:9" x14ac:dyDescent="0.2">
      <c r="A118" s="4">
        <v>5</v>
      </c>
      <c r="B118" s="4">
        <v>2.74</v>
      </c>
      <c r="C118" s="4">
        <v>1.6600000000000001</v>
      </c>
      <c r="D118" s="4">
        <v>2.6300000000000003</v>
      </c>
      <c r="E118" s="4">
        <v>2.62</v>
      </c>
      <c r="F118" s="4">
        <v>2.6</v>
      </c>
      <c r="G118" s="4">
        <v>4.0600000000000005</v>
      </c>
      <c r="H118" s="4">
        <v>2.41</v>
      </c>
      <c r="I118" s="4">
        <v>2.63</v>
      </c>
    </row>
    <row r="119" spans="1:9" x14ac:dyDescent="0.2">
      <c r="A119" s="4">
        <v>6</v>
      </c>
      <c r="B119" s="4">
        <v>2.23</v>
      </c>
      <c r="C119" s="4">
        <v>2.33</v>
      </c>
      <c r="D119" s="4">
        <v>2.17</v>
      </c>
      <c r="E119" s="4">
        <v>1.4900000000000002</v>
      </c>
      <c r="F119" s="4">
        <v>0.77000000000000013</v>
      </c>
      <c r="G119" s="4">
        <v>1.3499999999999999</v>
      </c>
      <c r="H119" s="4">
        <v>1.56</v>
      </c>
      <c r="I119" s="4">
        <v>1.1700000000000002</v>
      </c>
    </row>
    <row r="120" spans="1:9" x14ac:dyDescent="0.2">
      <c r="A120" s="4">
        <v>7</v>
      </c>
      <c r="B120" s="4">
        <v>3.87</v>
      </c>
      <c r="C120" s="4">
        <v>2.4699999999999998</v>
      </c>
      <c r="D120" s="4">
        <v>0.66</v>
      </c>
      <c r="E120" s="4">
        <v>2.97</v>
      </c>
      <c r="F120" s="4">
        <v>0.96</v>
      </c>
      <c r="G120" s="4">
        <v>1.4300000000000002</v>
      </c>
      <c r="H120" s="4">
        <v>2.79</v>
      </c>
      <c r="I120" s="4">
        <v>1.39</v>
      </c>
    </row>
    <row r="121" spans="1:9" x14ac:dyDescent="0.2">
      <c r="A121" s="4">
        <v>8</v>
      </c>
      <c r="B121" s="4">
        <v>2.0100000000000002</v>
      </c>
      <c r="C121" s="4">
        <v>0.9</v>
      </c>
      <c r="D121" s="4">
        <v>2.5099999999999998</v>
      </c>
      <c r="E121" s="4">
        <v>1.38</v>
      </c>
      <c r="F121" s="4">
        <v>2.08</v>
      </c>
      <c r="G121" s="4">
        <v>1.27</v>
      </c>
      <c r="H121" s="4">
        <v>2.1100000000000003</v>
      </c>
      <c r="I121" s="4">
        <v>1.4900000000000002</v>
      </c>
    </row>
    <row r="122" spans="1:9" x14ac:dyDescent="0.2">
      <c r="A122" s="4">
        <v>9</v>
      </c>
      <c r="B122" s="4">
        <v>3.67</v>
      </c>
      <c r="C122" s="4">
        <v>4.04</v>
      </c>
      <c r="D122" s="4">
        <v>4.25</v>
      </c>
      <c r="E122" s="4">
        <v>2.99</v>
      </c>
      <c r="F122" s="4">
        <v>3.56</v>
      </c>
      <c r="G122" s="4">
        <v>2.59</v>
      </c>
      <c r="H122" s="4">
        <v>2.57</v>
      </c>
      <c r="I122" s="4">
        <v>2.9099999999999997</v>
      </c>
    </row>
    <row r="123" spans="1:9" x14ac:dyDescent="0.2">
      <c r="A123" s="4">
        <v>10</v>
      </c>
      <c r="B123" s="4">
        <v>1.06</v>
      </c>
      <c r="C123" s="4">
        <v>0.98000000000000009</v>
      </c>
      <c r="D123" s="4">
        <v>0.8</v>
      </c>
      <c r="E123" s="4">
        <v>0.84000000000000008</v>
      </c>
      <c r="F123" s="4">
        <v>2.0699999999999998</v>
      </c>
      <c r="G123" s="4">
        <v>1.1200000000000001</v>
      </c>
      <c r="H123" s="4">
        <v>0.6399999999999999</v>
      </c>
      <c r="I123" s="4">
        <v>0.4</v>
      </c>
    </row>
    <row r="124" spans="1:9" x14ac:dyDescent="0.2">
      <c r="A124" s="4">
        <v>11</v>
      </c>
      <c r="B124" s="4">
        <v>0.51</v>
      </c>
      <c r="C124" s="4">
        <v>0.38</v>
      </c>
      <c r="D124" s="4">
        <v>0.35</v>
      </c>
      <c r="E124" s="4">
        <v>0.54</v>
      </c>
      <c r="F124" s="4">
        <v>0.5</v>
      </c>
      <c r="G124" s="4">
        <v>0.85</v>
      </c>
      <c r="H124" s="4">
        <v>0.95000000000000007</v>
      </c>
      <c r="I124" s="4">
        <v>0.39</v>
      </c>
    </row>
    <row r="125" spans="1:9" x14ac:dyDescent="0.2">
      <c r="A125" s="4">
        <v>12</v>
      </c>
      <c r="B125" s="4">
        <v>0.11</v>
      </c>
      <c r="C125" s="4">
        <v>6.0000000000000005E-2</v>
      </c>
      <c r="D125" s="4">
        <v>0.09</v>
      </c>
      <c r="E125" s="4">
        <v>0.09</v>
      </c>
      <c r="F125" s="4">
        <v>0.14000000000000001</v>
      </c>
      <c r="G125" s="4">
        <v>7.0000000000000007E-2</v>
      </c>
      <c r="H125" s="4">
        <v>0.26</v>
      </c>
      <c r="I125" s="4">
        <v>0.23</v>
      </c>
    </row>
    <row r="126" spans="1:9" x14ac:dyDescent="0.2">
      <c r="A126" s="4" t="s">
        <v>51</v>
      </c>
      <c r="B126" s="4">
        <v>19.8</v>
      </c>
      <c r="C126" s="4">
        <v>14.850000000000001</v>
      </c>
      <c r="D126" s="4">
        <v>18.470000000000002</v>
      </c>
      <c r="E126" s="4">
        <v>15.940000000000001</v>
      </c>
      <c r="F126" s="4">
        <v>15.760000000000002</v>
      </c>
      <c r="G126" s="4">
        <v>15.44</v>
      </c>
      <c r="H126" s="4">
        <v>17.64</v>
      </c>
      <c r="I126" s="4">
        <v>15.650000000000002</v>
      </c>
    </row>
    <row r="128" spans="1:9" x14ac:dyDescent="0.2">
      <c r="A128" s="4" t="s">
        <v>153</v>
      </c>
    </row>
    <row r="129" spans="1:9" x14ac:dyDescent="0.2">
      <c r="A129" s="4" t="s">
        <v>151</v>
      </c>
      <c r="B129" s="4" t="s">
        <v>119</v>
      </c>
      <c r="C129" s="4" t="s">
        <v>120</v>
      </c>
      <c r="D129" s="4" t="s">
        <v>121</v>
      </c>
      <c r="E129" s="4" t="s">
        <v>16</v>
      </c>
      <c r="F129" s="4" t="s">
        <v>122</v>
      </c>
      <c r="G129" s="4" t="s">
        <v>152</v>
      </c>
      <c r="H129" s="4" t="s">
        <v>130</v>
      </c>
      <c r="I129" s="4" t="s">
        <v>131</v>
      </c>
    </row>
    <row r="130" spans="1:9" x14ac:dyDescent="0.2">
      <c r="A130" s="4">
        <v>1</v>
      </c>
      <c r="B130" s="40">
        <v>28.701612903225808</v>
      </c>
      <c r="C130" s="40">
        <v>28.920967741935488</v>
      </c>
      <c r="D130" s="40">
        <v>31.141935483870967</v>
      </c>
      <c r="E130" s="40">
        <v>27.972580645161287</v>
      </c>
      <c r="F130" s="40">
        <v>27.103225806451611</v>
      </c>
      <c r="G130" s="40">
        <v>30.682258064516127</v>
      </c>
      <c r="H130" s="40">
        <v>23.025806451612901</v>
      </c>
      <c r="I130" s="40">
        <v>27.998387096774195</v>
      </c>
    </row>
    <row r="131" spans="1:9" x14ac:dyDescent="0.2">
      <c r="A131" s="4">
        <v>2</v>
      </c>
      <c r="B131" s="40">
        <v>31.264285714285712</v>
      </c>
      <c r="C131" s="40">
        <v>31.178571428571423</v>
      </c>
      <c r="D131" s="40">
        <v>31.789285714285707</v>
      </c>
      <c r="E131" s="40">
        <v>32.046428571428571</v>
      </c>
      <c r="F131" s="40">
        <v>31.382142857142863</v>
      </c>
      <c r="G131" s="40">
        <v>33.416071428571435</v>
      </c>
      <c r="H131" s="40">
        <v>29.453571428571426</v>
      </c>
      <c r="I131" s="40">
        <v>31.089285714285719</v>
      </c>
    </row>
    <row r="132" spans="1:9" x14ac:dyDescent="0.2">
      <c r="A132" s="4">
        <v>3</v>
      </c>
      <c r="B132" s="40">
        <v>37.893548387096779</v>
      </c>
      <c r="C132" s="40">
        <v>37.145161290322584</v>
      </c>
      <c r="D132" s="40">
        <v>37.088709677419352</v>
      </c>
      <c r="E132" s="40">
        <v>37.88225806451613</v>
      </c>
      <c r="F132" s="40">
        <v>37.12903225806452</v>
      </c>
      <c r="G132" s="40">
        <v>40.082258064516139</v>
      </c>
      <c r="H132" s="40">
        <v>35.49677419354839</v>
      </c>
      <c r="I132" s="40">
        <v>37.96290322580645</v>
      </c>
    </row>
    <row r="133" spans="1:9" x14ac:dyDescent="0.2">
      <c r="A133" s="4">
        <v>4</v>
      </c>
      <c r="B133" s="40">
        <v>45.098333333333336</v>
      </c>
      <c r="C133" s="40">
        <v>45.138333333333335</v>
      </c>
      <c r="D133" s="40">
        <v>43.148333333333333</v>
      </c>
      <c r="E133" s="40">
        <v>45.758333333333333</v>
      </c>
      <c r="F133" s="40">
        <v>44.683333333333323</v>
      </c>
      <c r="G133" s="40">
        <v>47.134999999999998</v>
      </c>
      <c r="H133" s="40">
        <v>45.08</v>
      </c>
      <c r="I133" s="40">
        <v>45.466666666666661</v>
      </c>
    </row>
    <row r="134" spans="1:9" x14ac:dyDescent="0.2">
      <c r="A134" s="4">
        <v>5</v>
      </c>
      <c r="B134" s="40">
        <v>61.803225806451607</v>
      </c>
      <c r="C134" s="40">
        <v>61.76451612903228</v>
      </c>
      <c r="D134" s="40">
        <v>59.656451612903233</v>
      </c>
      <c r="E134" s="40">
        <v>61.608064516129033</v>
      </c>
      <c r="F134" s="40">
        <v>61.066129032258061</v>
      </c>
      <c r="G134" s="40">
        <v>63.690322580645166</v>
      </c>
      <c r="H134" s="40">
        <v>60.598387096774196</v>
      </c>
      <c r="I134" s="40">
        <v>61.190322580645166</v>
      </c>
    </row>
    <row r="135" spans="1:9" x14ac:dyDescent="0.2">
      <c r="A135" s="4">
        <v>6</v>
      </c>
      <c r="B135" s="40">
        <v>72.576666666666668</v>
      </c>
      <c r="C135" s="40">
        <v>73.785000000000011</v>
      </c>
      <c r="D135" s="40">
        <v>71.683333333333337</v>
      </c>
      <c r="E135" s="40">
        <v>73.668333333333351</v>
      </c>
      <c r="F135" s="40">
        <v>72.481666666666655</v>
      </c>
      <c r="G135" s="40">
        <v>76.49166666666666</v>
      </c>
      <c r="H135" s="40">
        <v>72.203333333333347</v>
      </c>
      <c r="I135" s="40">
        <v>73.291666666666671</v>
      </c>
    </row>
    <row r="136" spans="1:9" x14ac:dyDescent="0.2">
      <c r="A136" s="4">
        <v>7</v>
      </c>
      <c r="B136" s="40">
        <v>75.872580645161278</v>
      </c>
      <c r="C136" s="40">
        <v>75.301612903225816</v>
      </c>
      <c r="D136" s="40">
        <v>73.41612903225807</v>
      </c>
      <c r="E136" s="40">
        <v>75.959677419354847</v>
      </c>
      <c r="F136" s="40">
        <v>76.09677419354837</v>
      </c>
      <c r="G136" s="40">
        <v>78.58064516129032</v>
      </c>
      <c r="H136" s="40">
        <v>75.943548387096769</v>
      </c>
      <c r="I136" s="40">
        <v>76.567741935483866</v>
      </c>
    </row>
    <row r="137" spans="1:9" x14ac:dyDescent="0.2">
      <c r="A137" s="4">
        <v>8</v>
      </c>
      <c r="B137" s="40">
        <v>75.658064516129031</v>
      </c>
      <c r="C137" s="40">
        <v>75.204838709677418</v>
      </c>
      <c r="D137" s="40">
        <v>74.114516129032253</v>
      </c>
      <c r="E137" s="40">
        <v>76.380645161290317</v>
      </c>
      <c r="F137" s="40">
        <v>75.904838709677435</v>
      </c>
      <c r="G137" s="40">
        <v>77.601612903225799</v>
      </c>
      <c r="H137" s="40">
        <v>75.741935483870961</v>
      </c>
      <c r="I137" s="40">
        <v>77.158064516129016</v>
      </c>
    </row>
    <row r="138" spans="1:9" x14ac:dyDescent="0.2">
      <c r="A138" s="4">
        <v>9</v>
      </c>
      <c r="B138" s="40">
        <v>70.776666666666657</v>
      </c>
      <c r="C138" s="40">
        <v>70.064166666666679</v>
      </c>
      <c r="D138" s="40">
        <v>68.100000000000009</v>
      </c>
      <c r="E138" s="40">
        <v>71.553333333333342</v>
      </c>
      <c r="F138" s="40">
        <v>70.289999999999992</v>
      </c>
      <c r="G138" s="40">
        <v>73.363333333333301</v>
      </c>
      <c r="H138" s="40">
        <v>71.005000000000024</v>
      </c>
      <c r="I138" s="40">
        <v>70.536666666666662</v>
      </c>
    </row>
    <row r="139" spans="1:9" x14ac:dyDescent="0.2">
      <c r="A139" s="4">
        <v>10</v>
      </c>
      <c r="B139" s="40">
        <v>51.20645161290323</v>
      </c>
      <c r="C139" s="40">
        <v>51.206451612903223</v>
      </c>
      <c r="D139" s="40">
        <v>50.691935483870964</v>
      </c>
      <c r="E139" s="40">
        <v>53.029032258064518</v>
      </c>
      <c r="F139" s="40">
        <v>51.098387096774196</v>
      </c>
      <c r="G139" s="40">
        <v>54.132258064516115</v>
      </c>
      <c r="H139" s="40">
        <v>53.15967741935485</v>
      </c>
      <c r="I139" s="40">
        <v>51.267741935483869</v>
      </c>
    </row>
    <row r="140" spans="1:9" x14ac:dyDescent="0.2">
      <c r="A140" s="4">
        <v>11</v>
      </c>
      <c r="B140" s="40">
        <v>38.383333333333333</v>
      </c>
      <c r="C140" s="40">
        <v>38.281666666666673</v>
      </c>
      <c r="D140" s="40">
        <v>38.656666666666659</v>
      </c>
      <c r="E140" s="40">
        <v>39.276666666666664</v>
      </c>
      <c r="F140" s="40">
        <v>37.758333333333333</v>
      </c>
      <c r="G140" s="40">
        <v>41.26166666666667</v>
      </c>
      <c r="H140" s="40">
        <v>37.028333333333336</v>
      </c>
      <c r="I140" s="40">
        <v>38.826666666666668</v>
      </c>
    </row>
    <row r="141" spans="1:9" x14ac:dyDescent="0.2">
      <c r="A141" s="4">
        <v>12</v>
      </c>
      <c r="B141" s="40">
        <v>28.253225806451617</v>
      </c>
      <c r="C141" s="40">
        <v>28.729032258064517</v>
      </c>
      <c r="D141" s="40">
        <v>32.203225806451613</v>
      </c>
      <c r="E141" s="40">
        <v>28.240322580645156</v>
      </c>
      <c r="F141" s="40">
        <v>26.556451612903221</v>
      </c>
      <c r="G141" s="40">
        <v>30.174193548387091</v>
      </c>
      <c r="H141" s="40">
        <v>25.972580645161294</v>
      </c>
      <c r="I141" s="40">
        <v>28.359677419354838</v>
      </c>
    </row>
  </sheetData>
  <printOptions gridLines="1"/>
  <pageMargins left="1" right="1" top="1" bottom="1" header="0.75" footer="0.75"/>
  <pageSetup orientation="landscape" r:id="rId1"/>
  <headerFooter alignWithMargins="0">
    <oddHeader>&amp;C&amp;12Summary of crop irrigation requirements for 2006 and 2005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summary_COUNTY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2014-04-14T16:39:57Z</dcterms:created>
  <dcterms:modified xsi:type="dcterms:W3CDTF">2014-04-14T16:40:38Z</dcterms:modified>
</cp:coreProperties>
</file>