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195" windowHeight="11055"/>
  </bookViews>
  <sheets>
    <sheet name="ReportedCropsByCounty2013" sheetId="1" r:id="rId1"/>
  </sheets>
  <externalReferences>
    <externalReference r:id="rId2"/>
    <externalReference r:id="rId3"/>
  </externalReferences>
  <definedNames>
    <definedName name="recharge">[1]rech!$A$19:$L$34</definedName>
    <definedName name="type">[1]rech!$A$5:$C$12</definedName>
  </definedNames>
  <calcPr calcId="145621"/>
</workbook>
</file>

<file path=xl/calcChain.xml><?xml version="1.0" encoding="utf-8"?>
<calcChain xmlns="http://schemas.openxmlformats.org/spreadsheetml/2006/main">
  <c r="AN54" i="1" l="1"/>
  <c r="W48" i="1"/>
  <c r="AA48" i="1" s="1"/>
  <c r="Z47" i="1"/>
  <c r="V47" i="1"/>
  <c r="Y47" i="1"/>
  <c r="W46" i="1"/>
  <c r="Z45" i="1"/>
  <c r="V45" i="1"/>
  <c r="Z44" i="1"/>
  <c r="X44" i="1"/>
  <c r="V44" i="1"/>
  <c r="Y44" i="1"/>
  <c r="Z43" i="1"/>
  <c r="Y43" i="1"/>
  <c r="V43" i="1"/>
  <c r="AA43" i="1"/>
  <c r="Z42" i="1"/>
  <c r="V42" i="1"/>
  <c r="Y42" i="1"/>
  <c r="Z41" i="1"/>
  <c r="X41" i="1"/>
  <c r="V41" i="1"/>
  <c r="AA41" i="1"/>
  <c r="AF40" i="1"/>
  <c r="AA40" i="1"/>
  <c r="W40" i="1"/>
  <c r="AF39" i="1"/>
  <c r="Z39" i="1"/>
  <c r="X39" i="1"/>
  <c r="Y39" i="1"/>
  <c r="AF38" i="1"/>
  <c r="W38" i="1"/>
  <c r="AA38" i="1" s="1"/>
  <c r="AF37" i="1"/>
  <c r="Z37" i="1"/>
  <c r="Y37" i="1"/>
  <c r="X37" i="1"/>
  <c r="AA37" i="1"/>
  <c r="AF36" i="1"/>
  <c r="W36" i="1"/>
  <c r="AF35" i="1"/>
  <c r="AF34" i="1"/>
  <c r="Z34" i="1"/>
  <c r="W34" i="1"/>
  <c r="AA34" i="1" s="1"/>
  <c r="V34" i="1"/>
  <c r="Y34" i="1"/>
  <c r="AF33" i="1"/>
  <c r="Z33" i="1"/>
  <c r="W33" i="1"/>
  <c r="AF32" i="1"/>
  <c r="Z32" i="1"/>
  <c r="Y32" i="1"/>
  <c r="V32" i="1"/>
  <c r="AF31" i="1"/>
  <c r="W31" i="1"/>
  <c r="Y31" i="1" s="1"/>
  <c r="AF30" i="1"/>
  <c r="Z30" i="1"/>
  <c r="W30" i="1"/>
  <c r="AA30" i="1" s="1"/>
  <c r="V30" i="1"/>
  <c r="AF29" i="1"/>
  <c r="Z29" i="1"/>
  <c r="V29" i="1"/>
  <c r="AF28" i="1"/>
  <c r="Z28" i="1"/>
  <c r="Y28" i="1"/>
  <c r="X28" i="1"/>
  <c r="V28" i="1"/>
  <c r="AA28" i="1"/>
  <c r="AF27" i="1"/>
  <c r="Y27" i="1"/>
  <c r="W27" i="1"/>
  <c r="AA27" i="1" s="1"/>
  <c r="AF26" i="1"/>
  <c r="AE26" i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A26" i="1"/>
  <c r="AF25" i="1"/>
  <c r="Z25" i="1"/>
  <c r="X25" i="1"/>
  <c r="V25" i="1"/>
  <c r="AA25" i="1"/>
  <c r="AA24" i="1"/>
  <c r="W24" i="1"/>
  <c r="V24" i="1" s="1"/>
  <c r="Z23" i="1"/>
  <c r="Y23" i="1"/>
  <c r="X23" i="1"/>
  <c r="AA22" i="1"/>
  <c r="W22" i="1"/>
  <c r="Z21" i="1"/>
  <c r="X21" i="1"/>
  <c r="AA21" i="1"/>
  <c r="AA20" i="1"/>
  <c r="X20" i="1"/>
  <c r="Z19" i="1"/>
  <c r="Y19" i="1"/>
  <c r="X19" i="1"/>
  <c r="V19" i="1"/>
  <c r="AA19" i="1"/>
  <c r="AX18" i="1"/>
  <c r="AA18" i="1"/>
  <c r="Y18" i="1"/>
  <c r="W18" i="1"/>
  <c r="AX17" i="1"/>
  <c r="AA17" i="1"/>
  <c r="V17" i="1"/>
  <c r="Y17" i="1"/>
  <c r="AX16" i="1"/>
  <c r="AA16" i="1"/>
  <c r="Y16" i="1"/>
  <c r="V16" i="1"/>
  <c r="X16" i="1"/>
  <c r="AX15" i="1"/>
  <c r="Z15" i="1"/>
  <c r="Y15" i="1"/>
  <c r="X15" i="1"/>
  <c r="V15" i="1"/>
  <c r="AA15" i="1"/>
  <c r="AX14" i="1"/>
  <c r="Z14" i="1"/>
  <c r="X14" i="1"/>
  <c r="V14" i="1"/>
  <c r="AA14" i="1"/>
  <c r="AX13" i="1"/>
  <c r="Y12" i="1"/>
  <c r="X12" i="1"/>
  <c r="Z11" i="1"/>
  <c r="Z10" i="1"/>
  <c r="Y10" i="1"/>
  <c r="X10" i="1"/>
  <c r="V10" i="1"/>
  <c r="AA10" i="1"/>
  <c r="AX9" i="1"/>
  <c r="Z9" i="1"/>
  <c r="Y9" i="1"/>
  <c r="X9" i="1"/>
  <c r="V9" i="1"/>
  <c r="AX8" i="1"/>
  <c r="Z8" i="1"/>
  <c r="Y8" i="1"/>
  <c r="V8" i="1"/>
  <c r="AA8" i="1"/>
  <c r="AX7" i="1"/>
  <c r="Z7" i="1"/>
  <c r="X7" i="1"/>
  <c r="V7" i="1"/>
  <c r="AA7" i="1"/>
  <c r="AX6" i="1"/>
  <c r="Z6" i="1"/>
  <c r="Y6" i="1"/>
  <c r="X6" i="1"/>
  <c r="V6" i="1"/>
  <c r="AA6" i="1"/>
  <c r="AX5" i="1"/>
  <c r="AE5" i="1"/>
  <c r="AE6" i="1" s="1"/>
  <c r="Z5" i="1"/>
  <c r="Y5" i="1"/>
  <c r="X5" i="1"/>
  <c r="AA5" i="1"/>
  <c r="AX4" i="1"/>
  <c r="AB4" i="1"/>
  <c r="T4" i="1"/>
  <c r="BO2" i="1"/>
  <c r="BN2" i="1"/>
  <c r="BM2" i="1"/>
  <c r="BL2" i="1"/>
  <c r="BK2" i="1"/>
  <c r="BJ2" i="1"/>
  <c r="BI2" i="1"/>
  <c r="BH2" i="1"/>
  <c r="BG2" i="1"/>
  <c r="BF2" i="1"/>
  <c r="BE2" i="1"/>
  <c r="BD2" i="1"/>
  <c r="BC2" i="1"/>
  <c r="BB2" i="1"/>
  <c r="BA2" i="1"/>
  <c r="AZ2" i="1"/>
  <c r="AH1" i="1"/>
  <c r="AE7" i="1" l="1"/>
  <c r="W11" i="1"/>
  <c r="W13" i="1"/>
  <c r="Z13" i="1" s="1"/>
  <c r="AD53" i="1"/>
  <c r="AD49" i="1"/>
  <c r="AD47" i="1"/>
  <c r="AD51" i="1"/>
  <c r="AD45" i="1"/>
  <c r="AD52" i="1"/>
  <c r="AD50" i="1"/>
  <c r="AD48" i="1"/>
  <c r="AD46" i="1"/>
  <c r="Z26" i="1"/>
  <c r="AI1" i="1"/>
  <c r="W5" i="1"/>
  <c r="W6" i="1"/>
  <c r="AB6" i="1" s="1"/>
  <c r="W7" i="1"/>
  <c r="Y7" i="1" s="1"/>
  <c r="W8" i="1"/>
  <c r="X8" i="1" s="1"/>
  <c r="W9" i="1"/>
  <c r="AA9" i="1" s="1"/>
  <c r="W10" i="1"/>
  <c r="AB10" i="1" s="1"/>
  <c r="X11" i="1"/>
  <c r="V12" i="1"/>
  <c r="Z12" i="1"/>
  <c r="X13" i="1"/>
  <c r="Y14" i="1"/>
  <c r="Z16" i="1"/>
  <c r="W17" i="1"/>
  <c r="Z18" i="1"/>
  <c r="V18" i="1"/>
  <c r="X18" i="1"/>
  <c r="Y20" i="1"/>
  <c r="W20" i="1"/>
  <c r="V20" i="1" s="1"/>
  <c r="Z20" i="1"/>
  <c r="V22" i="1"/>
  <c r="AA29" i="1"/>
  <c r="AA13" i="1"/>
  <c r="Y26" i="1"/>
  <c r="W26" i="1"/>
  <c r="Y11" i="1"/>
  <c r="W12" i="1"/>
  <c r="AA12" i="1"/>
  <c r="Y13" i="1"/>
  <c r="X17" i="1"/>
  <c r="Y24" i="1"/>
  <c r="Z24" i="1"/>
  <c r="X24" i="1"/>
  <c r="V26" i="1"/>
  <c r="Z31" i="1"/>
  <c r="V31" i="1"/>
  <c r="AA31" i="1"/>
  <c r="X31" i="1"/>
  <c r="AA11" i="1"/>
  <c r="V11" i="1"/>
  <c r="V13" i="1"/>
  <c r="W14" i="1"/>
  <c r="W16" i="1"/>
  <c r="Z17" i="1"/>
  <c r="Y22" i="1"/>
  <c r="Z22" i="1"/>
  <c r="X22" i="1"/>
  <c r="X26" i="1"/>
  <c r="W29" i="1"/>
  <c r="Y29" i="1" s="1"/>
  <c r="W15" i="1"/>
  <c r="AB15" i="1" s="1"/>
  <c r="Z27" i="1"/>
  <c r="V27" i="1"/>
  <c r="X27" i="1"/>
  <c r="Z36" i="1"/>
  <c r="V36" i="1"/>
  <c r="X36" i="1"/>
  <c r="AA36" i="1"/>
  <c r="Y36" i="1"/>
  <c r="X38" i="1"/>
  <c r="Z38" i="1"/>
  <c r="V38" i="1"/>
  <c r="Y38" i="1"/>
  <c r="X33" i="1"/>
  <c r="AA33" i="1"/>
  <c r="V33" i="1"/>
  <c r="Y33" i="1"/>
  <c r="Y35" i="1"/>
  <c r="W35" i="1"/>
  <c r="V35" i="1" s="1"/>
  <c r="Z35" i="1"/>
  <c r="AA35" i="1"/>
  <c r="X46" i="1"/>
  <c r="Z46" i="1"/>
  <c r="V46" i="1"/>
  <c r="Y46" i="1"/>
  <c r="W19" i="1"/>
  <c r="AB19" i="1" s="1"/>
  <c r="W21" i="1"/>
  <c r="W23" i="1"/>
  <c r="V23" i="1" s="1"/>
  <c r="W25" i="1"/>
  <c r="Y25" i="1" s="1"/>
  <c r="W28" i="1"/>
  <c r="AB28" i="1" s="1"/>
  <c r="Y30" i="1"/>
  <c r="X30" i="1"/>
  <c r="X34" i="1"/>
  <c r="AB34" i="1" s="1"/>
  <c r="Z40" i="1"/>
  <c r="V40" i="1"/>
  <c r="X40" i="1"/>
  <c r="Y40" i="1"/>
  <c r="AA46" i="1"/>
  <c r="Z48" i="1"/>
  <c r="V48" i="1"/>
  <c r="X48" i="1"/>
  <c r="Y48" i="1"/>
  <c r="W39" i="1"/>
  <c r="V39" i="1" s="1"/>
  <c r="W42" i="1"/>
  <c r="AA42" i="1" s="1"/>
  <c r="W44" i="1"/>
  <c r="AA44" i="1" s="1"/>
  <c r="W47" i="1"/>
  <c r="AA47" i="1" s="1"/>
  <c r="W32" i="1"/>
  <c r="X32" i="1" s="1"/>
  <c r="W37" i="1"/>
  <c r="V37" i="1" s="1"/>
  <c r="AB37" i="1" s="1"/>
  <c r="W41" i="1"/>
  <c r="Y41" i="1" s="1"/>
  <c r="W43" i="1"/>
  <c r="X43" i="1" s="1"/>
  <c r="W45" i="1"/>
  <c r="AA45" i="1" s="1"/>
  <c r="AH5" i="1"/>
  <c r="AH6" i="1"/>
  <c r="AH7" i="1"/>
  <c r="AH4" i="1"/>
  <c r="AA39" i="1" l="1"/>
  <c r="AB39" i="1" s="1"/>
  <c r="AB30" i="1"/>
  <c r="AB16" i="1"/>
  <c r="AB20" i="1"/>
  <c r="AB44" i="1"/>
  <c r="AB17" i="1"/>
  <c r="BD8" i="1"/>
  <c r="AB27" i="1"/>
  <c r="AB24" i="1"/>
  <c r="BL8" i="1"/>
  <c r="BJ8" i="1"/>
  <c r="BK8" i="1"/>
  <c r="BN8" i="1"/>
  <c r="BH8" i="1"/>
  <c r="BB8" i="1"/>
  <c r="BC8" i="1"/>
  <c r="Y45" i="1"/>
  <c r="X45" i="1"/>
  <c r="AB40" i="1"/>
  <c r="Y21" i="1"/>
  <c r="BF7" i="1" s="1"/>
  <c r="V21" i="1"/>
  <c r="AB21" i="1" s="1"/>
  <c r="AB33" i="1"/>
  <c r="AB38" i="1"/>
  <c r="AB43" i="1"/>
  <c r="X29" i="1"/>
  <c r="AB14" i="1"/>
  <c r="BG8" i="1"/>
  <c r="AA32" i="1"/>
  <c r="AB32" i="1" s="1"/>
  <c r="BF8" i="1"/>
  <c r="AZ8" i="1"/>
  <c r="AB18" i="1"/>
  <c r="AB12" i="1"/>
  <c r="BE8" i="1"/>
  <c r="AN52" i="1"/>
  <c r="AN49" i="1"/>
  <c r="BO8" i="1"/>
  <c r="X35" i="1"/>
  <c r="AB35" i="1" s="1"/>
  <c r="AB13" i="1"/>
  <c r="AB26" i="1"/>
  <c r="AA23" i="1"/>
  <c r="AB41" i="1"/>
  <c r="BA8" i="1"/>
  <c r="BH7" i="1"/>
  <c r="BD7" i="1"/>
  <c r="BO5" i="1"/>
  <c r="BK5" i="1"/>
  <c r="BG5" i="1"/>
  <c r="BC5" i="1"/>
  <c r="BH5" i="1"/>
  <c r="BN5" i="1"/>
  <c r="BJ5" i="1"/>
  <c r="BF5" i="1"/>
  <c r="BB5" i="1"/>
  <c r="BP5" i="1"/>
  <c r="BD5" i="1"/>
  <c r="V5" i="1"/>
  <c r="BM5" i="1"/>
  <c r="BI5" i="1"/>
  <c r="BE5" i="1"/>
  <c r="BA5" i="1"/>
  <c r="BL5" i="1"/>
  <c r="AZ5" i="1"/>
  <c r="AN46" i="1"/>
  <c r="AN45" i="1"/>
  <c r="AN53" i="1"/>
  <c r="X47" i="1"/>
  <c r="AB47" i="1" s="1"/>
  <c r="X42" i="1"/>
  <c r="AB36" i="1"/>
  <c r="AB11" i="1"/>
  <c r="BM8" i="1"/>
  <c r="BE7" i="1"/>
  <c r="AN48" i="1"/>
  <c r="AN51" i="1"/>
  <c r="BP8" i="1"/>
  <c r="AB9" i="1"/>
  <c r="AB25" i="1"/>
  <c r="AB48" i="1"/>
  <c r="AB46" i="1"/>
  <c r="AB31" i="1"/>
  <c r="AB22" i="1"/>
  <c r="BI8" i="1"/>
  <c r="BA7" i="1"/>
  <c r="AJ1" i="1"/>
  <c r="AN50" i="1"/>
  <c r="AN47" i="1"/>
  <c r="AB7" i="1"/>
  <c r="AB8" i="1"/>
  <c r="AE8" i="1"/>
  <c r="AG6" i="1"/>
  <c r="AI6" i="1"/>
  <c r="AG4" i="1"/>
  <c r="AI8" i="1"/>
  <c r="AI5" i="1"/>
  <c r="AI4" i="1"/>
  <c r="AI7" i="1"/>
  <c r="AG7" i="1"/>
  <c r="AG5" i="1"/>
  <c r="BO6" i="1" l="1"/>
  <c r="BN7" i="1"/>
  <c r="BL7" i="1"/>
  <c r="BN6" i="1"/>
  <c r="BP6" i="1"/>
  <c r="BI6" i="1"/>
  <c r="AZ6" i="1"/>
  <c r="AZ7" i="1"/>
  <c r="BN9" i="1"/>
  <c r="BM7" i="1"/>
  <c r="BJ6" i="1"/>
  <c r="BH6" i="1"/>
  <c r="AB45" i="1"/>
  <c r="AK1" i="1"/>
  <c r="AE9" i="1"/>
  <c r="BG6" i="1"/>
  <c r="AB42" i="1"/>
  <c r="BB6" i="1"/>
  <c r="BD6" i="1"/>
  <c r="BL6" i="1"/>
  <c r="BP7" i="1"/>
  <c r="BI7" i="1"/>
  <c r="BB7" i="1"/>
  <c r="BF6" i="1"/>
  <c r="BC7" i="1"/>
  <c r="BG7" i="1"/>
  <c r="BC6" i="1"/>
  <c r="BK7" i="1"/>
  <c r="BI9" i="1"/>
  <c r="BH9" i="1"/>
  <c r="BO9" i="1"/>
  <c r="BC9" i="1"/>
  <c r="BG9" i="1"/>
  <c r="BO7" i="1"/>
  <c r="BB9" i="1"/>
  <c r="BM9" i="1"/>
  <c r="BA9" i="1"/>
  <c r="BE9" i="1"/>
  <c r="BO4" i="1"/>
  <c r="BK4" i="1"/>
  <c r="BG4" i="1"/>
  <c r="BC4" i="1"/>
  <c r="BH4" i="1"/>
  <c r="AB5" i="1"/>
  <c r="BN4" i="1"/>
  <c r="BJ4" i="1"/>
  <c r="BF4" i="1"/>
  <c r="BB4" i="1"/>
  <c r="BP4" i="1"/>
  <c r="BD4" i="1"/>
  <c r="BM4" i="1"/>
  <c r="BI4" i="1"/>
  <c r="BE4" i="1"/>
  <c r="BA4" i="1"/>
  <c r="BL4" i="1"/>
  <c r="AZ4" i="1"/>
  <c r="BA6" i="1"/>
  <c r="BE6" i="1"/>
  <c r="AB23" i="1"/>
  <c r="BK6" i="1"/>
  <c r="AZ9" i="1"/>
  <c r="BF9" i="1"/>
  <c r="BD9" i="1"/>
  <c r="BP9" i="1"/>
  <c r="BJ7" i="1"/>
  <c r="AB29" i="1"/>
  <c r="BM6" i="1"/>
  <c r="BK9" i="1"/>
  <c r="BL9" i="1"/>
  <c r="BJ9" i="1"/>
  <c r="AJ8" i="1"/>
  <c r="AG8" i="1"/>
  <c r="AJ6" i="1"/>
  <c r="AJ4" i="1"/>
  <c r="AH8" i="1"/>
  <c r="AJ5" i="1"/>
  <c r="AJ7" i="1"/>
  <c r="BI10" i="1" l="1"/>
  <c r="BP18" i="1"/>
  <c r="BA10" i="1"/>
  <c r="BA15" i="1" s="1"/>
  <c r="BD10" i="1"/>
  <c r="BD15" i="1" s="1"/>
  <c r="BJ10" i="1"/>
  <c r="BJ16" i="1" s="1"/>
  <c r="BJ13" i="1"/>
  <c r="BC10" i="1"/>
  <c r="BC16" i="1" s="1"/>
  <c r="BE10" i="1"/>
  <c r="BE13" i="1" s="1"/>
  <c r="BP10" i="1"/>
  <c r="BP13" i="1"/>
  <c r="BN10" i="1"/>
  <c r="BN13" i="1" s="1"/>
  <c r="BG10" i="1"/>
  <c r="BG16" i="1"/>
  <c r="BG15" i="1"/>
  <c r="AE10" i="1"/>
  <c r="AL1" i="1"/>
  <c r="AZ10" i="1"/>
  <c r="BB10" i="1"/>
  <c r="BB16" i="1" s="1"/>
  <c r="BK10" i="1"/>
  <c r="BK18" i="1" s="1"/>
  <c r="BL10" i="1"/>
  <c r="BL13" i="1"/>
  <c r="BM10" i="1"/>
  <c r="BM15" i="1" s="1"/>
  <c r="BF10" i="1"/>
  <c r="BF15" i="1" s="1"/>
  <c r="BH10" i="1"/>
  <c r="BH18" i="1" s="1"/>
  <c r="BO10" i="1"/>
  <c r="BO13" i="1" s="1"/>
  <c r="BP16" i="1"/>
  <c r="AK7" i="1"/>
  <c r="AK9" i="1"/>
  <c r="AJ9" i="1"/>
  <c r="AG9" i="1"/>
  <c r="AH9" i="1"/>
  <c r="AI9" i="1"/>
  <c r="AK8" i="1"/>
  <c r="AK5" i="1"/>
  <c r="AK10" i="1"/>
  <c r="AK6" i="1"/>
  <c r="AK4" i="1"/>
  <c r="BK16" i="1" l="1"/>
  <c r="BK13" i="1"/>
  <c r="BB18" i="1"/>
  <c r="BB13" i="1"/>
  <c r="BM18" i="1"/>
  <c r="BB15" i="1"/>
  <c r="BO19" i="1"/>
  <c r="BO14" i="1"/>
  <c r="BO15" i="1"/>
  <c r="BO17" i="1"/>
  <c r="BL19" i="1"/>
  <c r="BL17" i="1"/>
  <c r="BL14" i="1"/>
  <c r="BL16" i="1"/>
  <c r="BL15" i="1"/>
  <c r="AZ19" i="1"/>
  <c r="AZ14" i="1"/>
  <c r="AZ17" i="1"/>
  <c r="AZ15" i="1"/>
  <c r="AZ16" i="1"/>
  <c r="BN19" i="1"/>
  <c r="BN15" i="1"/>
  <c r="BN18" i="1"/>
  <c r="BN17" i="1"/>
  <c r="BN14" i="1"/>
  <c r="BN16" i="1"/>
  <c r="BE19" i="1"/>
  <c r="BE16" i="1"/>
  <c r="BE17" i="1"/>
  <c r="BE14" i="1"/>
  <c r="BL18" i="1"/>
  <c r="BA18" i="1"/>
  <c r="BJ19" i="1"/>
  <c r="BJ14" i="1"/>
  <c r="BJ15" i="1"/>
  <c r="BJ17" i="1"/>
  <c r="BA13" i="1"/>
  <c r="BO18" i="1"/>
  <c r="BH19" i="1"/>
  <c r="BH14" i="1"/>
  <c r="BH15" i="1"/>
  <c r="BH16" i="1"/>
  <c r="BH17" i="1"/>
  <c r="BM19" i="1"/>
  <c r="BM14" i="1"/>
  <c r="BM17" i="1"/>
  <c r="BM16" i="1"/>
  <c r="BK19" i="1"/>
  <c r="BK17" i="1"/>
  <c r="BK14" i="1"/>
  <c r="AZ13" i="1"/>
  <c r="BG19" i="1"/>
  <c r="BG14" i="1"/>
  <c r="BG17" i="1"/>
  <c r="BE15" i="1"/>
  <c r="BC19" i="1"/>
  <c r="BC17" i="1"/>
  <c r="BC14" i="1"/>
  <c r="BD19" i="1"/>
  <c r="BD17" i="1"/>
  <c r="BD14" i="1"/>
  <c r="BD16" i="1"/>
  <c r="BE18" i="1"/>
  <c r="BH13" i="1"/>
  <c r="BM13" i="1"/>
  <c r="AZ18" i="1"/>
  <c r="BC18" i="1"/>
  <c r="BB19" i="1"/>
  <c r="BB17" i="1"/>
  <c r="BB14" i="1"/>
  <c r="BK15" i="1"/>
  <c r="AE11" i="1"/>
  <c r="BG18" i="1"/>
  <c r="BG13" i="1"/>
  <c r="BP19" i="1"/>
  <c r="BP14" i="1"/>
  <c r="BP17" i="1"/>
  <c r="BP15" i="1"/>
  <c r="BD18" i="1"/>
  <c r="BC15" i="1"/>
  <c r="BC13" i="1"/>
  <c r="BD13" i="1"/>
  <c r="BJ18" i="1"/>
  <c r="BF19" i="1"/>
  <c r="BF16" i="1"/>
  <c r="BF14" i="1"/>
  <c r="BF17" i="1"/>
  <c r="BO16" i="1"/>
  <c r="BA19" i="1"/>
  <c r="BA16" i="1"/>
  <c r="BA17" i="1"/>
  <c r="BA14" i="1"/>
  <c r="BF13" i="1"/>
  <c r="AM1" i="1"/>
  <c r="BF18" i="1"/>
  <c r="AL5" i="1"/>
  <c r="AG10" i="1"/>
  <c r="AL6" i="1"/>
  <c r="AJ10" i="1"/>
  <c r="AL7" i="1"/>
  <c r="AI10" i="1"/>
  <c r="AL8" i="1"/>
  <c r="AH10" i="1"/>
  <c r="AL9" i="1"/>
  <c r="AL4" i="1"/>
  <c r="AL10" i="1"/>
  <c r="AL11" i="1"/>
  <c r="AE12" i="1" l="1"/>
  <c r="AM4" i="1"/>
  <c r="AG11" i="1"/>
  <c r="AK11" i="1"/>
  <c r="AM11" i="1"/>
  <c r="AJ11" i="1"/>
  <c r="AM9" i="1"/>
  <c r="AI11" i="1"/>
  <c r="AM10" i="1"/>
  <c r="AM5" i="1"/>
  <c r="AM8" i="1"/>
  <c r="AM7" i="1"/>
  <c r="AM6" i="1"/>
  <c r="AH11" i="1"/>
  <c r="AH32" i="1" l="1"/>
  <c r="AH48" i="1" s="1"/>
  <c r="AM26" i="1"/>
  <c r="AH26" i="1"/>
  <c r="AH46" i="1" s="1"/>
  <c r="AI26" i="1"/>
  <c r="AI46" i="1" s="1"/>
  <c r="AG26" i="1"/>
  <c r="AG46" i="1" s="1"/>
  <c r="AJ26" i="1"/>
  <c r="AJ46" i="1" s="1"/>
  <c r="AK26" i="1"/>
  <c r="AK46" i="1" s="1"/>
  <c r="AL26" i="1"/>
  <c r="AL46" i="1" s="1"/>
  <c r="AM30" i="1"/>
  <c r="AI30" i="1"/>
  <c r="AH30" i="1"/>
  <c r="AG30" i="1"/>
  <c r="AJ30" i="1"/>
  <c r="AK30" i="1"/>
  <c r="AL30" i="1"/>
  <c r="AK32" i="1"/>
  <c r="AK48" i="1" s="1"/>
  <c r="AM27" i="1"/>
  <c r="AH27" i="1"/>
  <c r="AI27" i="1"/>
  <c r="AG27" i="1"/>
  <c r="AJ27" i="1"/>
  <c r="AK27" i="1"/>
  <c r="AL27" i="1"/>
  <c r="AM31" i="1"/>
  <c r="AK31" i="1"/>
  <c r="AK47" i="1" s="1"/>
  <c r="AG31" i="1"/>
  <c r="AG47" i="1" s="1"/>
  <c r="AL31" i="1"/>
  <c r="AL47" i="1" s="1"/>
  <c r="AH31" i="1"/>
  <c r="AH47" i="1" s="1"/>
  <c r="AI31" i="1"/>
  <c r="AI47" i="1" s="1"/>
  <c r="AJ31" i="1"/>
  <c r="AJ47" i="1" s="1"/>
  <c r="AJ32" i="1"/>
  <c r="AJ48" i="1" s="1"/>
  <c r="AG32" i="1"/>
  <c r="AG48" i="1" s="1"/>
  <c r="AM28" i="1"/>
  <c r="AH28" i="1"/>
  <c r="AI28" i="1"/>
  <c r="AG28" i="1"/>
  <c r="AJ28" i="1"/>
  <c r="AK28" i="1"/>
  <c r="AL28" i="1"/>
  <c r="AI32" i="1"/>
  <c r="AI48" i="1" s="1"/>
  <c r="AM32" i="1"/>
  <c r="AL32" i="1"/>
  <c r="AL48" i="1" s="1"/>
  <c r="AM25" i="1"/>
  <c r="AH25" i="1"/>
  <c r="AH45" i="1" s="1"/>
  <c r="AI25" i="1"/>
  <c r="AI45" i="1" s="1"/>
  <c r="AG25" i="1"/>
  <c r="AG45" i="1" s="1"/>
  <c r="AJ25" i="1"/>
  <c r="AJ45" i="1" s="1"/>
  <c r="AK25" i="1"/>
  <c r="AK45" i="1" s="1"/>
  <c r="AL25" i="1"/>
  <c r="AL45" i="1" s="1"/>
  <c r="AM29" i="1"/>
  <c r="AI29" i="1"/>
  <c r="AG29" i="1"/>
  <c r="AJ29" i="1"/>
  <c r="AH29" i="1"/>
  <c r="AK29" i="1"/>
  <c r="AL29" i="1"/>
  <c r="AE13" i="1"/>
  <c r="AG12" i="1"/>
  <c r="AM12" i="1"/>
  <c r="AH12" i="1"/>
  <c r="AK12" i="1"/>
  <c r="AL12" i="1"/>
  <c r="AJ12" i="1"/>
  <c r="AI12" i="1"/>
  <c r="AM45" i="1" l="1"/>
  <c r="AK33" i="1"/>
  <c r="AK49" i="1" s="1"/>
  <c r="AM33" i="1"/>
  <c r="AI33" i="1"/>
  <c r="AI49" i="1" s="1"/>
  <c r="AL33" i="1"/>
  <c r="AL49" i="1" s="1"/>
  <c r="AH33" i="1"/>
  <c r="AH49" i="1" s="1"/>
  <c r="AG33" i="1"/>
  <c r="AG49" i="1" s="1"/>
  <c r="AJ33" i="1"/>
  <c r="AJ49" i="1" s="1"/>
  <c r="AE14" i="1"/>
  <c r="AM46" i="1"/>
  <c r="AM48" i="1"/>
  <c r="AM47" i="1"/>
  <c r="AK13" i="1"/>
  <c r="AM13" i="1"/>
  <c r="AH13" i="1"/>
  <c r="AG13" i="1"/>
  <c r="AL13" i="1"/>
  <c r="AJ13" i="1"/>
  <c r="AI13" i="1"/>
  <c r="AM49" i="1" l="1"/>
  <c r="AE15" i="1"/>
  <c r="AI14" i="1"/>
  <c r="AK14" i="1"/>
  <c r="AM14" i="1"/>
  <c r="AH14" i="1"/>
  <c r="AG14" i="1"/>
  <c r="AL14" i="1"/>
  <c r="AJ14" i="1"/>
  <c r="AL35" i="1" l="1"/>
  <c r="AH35" i="1"/>
  <c r="AK35" i="1"/>
  <c r="AJ35" i="1"/>
  <c r="AG35" i="1"/>
  <c r="AM35" i="1"/>
  <c r="AI35" i="1"/>
  <c r="AE16" i="1"/>
  <c r="AH15" i="1"/>
  <c r="AJ15" i="1"/>
  <c r="AL15" i="1"/>
  <c r="AG15" i="1"/>
  <c r="AI15" i="1"/>
  <c r="AK15" i="1"/>
  <c r="AM15" i="1"/>
  <c r="AJ36" i="1" l="1"/>
  <c r="AJ50" i="1" s="1"/>
  <c r="AM36" i="1"/>
  <c r="AI36" i="1"/>
  <c r="AI50" i="1" s="1"/>
  <c r="AL36" i="1"/>
  <c r="AL50" i="1" s="1"/>
  <c r="AH36" i="1"/>
  <c r="AH50" i="1" s="1"/>
  <c r="AK36" i="1"/>
  <c r="AK50" i="1" s="1"/>
  <c r="AG36" i="1"/>
  <c r="AG50" i="1" s="1"/>
  <c r="AE17" i="1"/>
  <c r="AH16" i="1"/>
  <c r="AJ16" i="1"/>
  <c r="AL16" i="1"/>
  <c r="AG16" i="1"/>
  <c r="AI16" i="1"/>
  <c r="AK16" i="1"/>
  <c r="AM16" i="1"/>
  <c r="AJ37" i="1" l="1"/>
  <c r="AJ51" i="1" s="1"/>
  <c r="AM37" i="1"/>
  <c r="AI37" i="1"/>
  <c r="AI51" i="1" s="1"/>
  <c r="AL37" i="1"/>
  <c r="AL51" i="1" s="1"/>
  <c r="AH37" i="1"/>
  <c r="AH51" i="1" s="1"/>
  <c r="AK37" i="1"/>
  <c r="AK51" i="1" s="1"/>
  <c r="AG37" i="1"/>
  <c r="AG51" i="1" s="1"/>
  <c r="AE18" i="1"/>
  <c r="AM50" i="1"/>
  <c r="AH17" i="1"/>
  <c r="AG17" i="1"/>
  <c r="AL17" i="1"/>
  <c r="AJ17" i="1"/>
  <c r="AI17" i="1"/>
  <c r="AK17" i="1"/>
  <c r="AM17" i="1"/>
  <c r="AJ38" i="1" l="1"/>
  <c r="AJ52" i="1" s="1"/>
  <c r="AG38" i="1"/>
  <c r="AG52" i="1" s="1"/>
  <c r="AM38" i="1"/>
  <c r="AI38" i="1"/>
  <c r="AI52" i="1" s="1"/>
  <c r="AL38" i="1"/>
  <c r="AL52" i="1" s="1"/>
  <c r="AH38" i="1"/>
  <c r="AH52" i="1" s="1"/>
  <c r="AK38" i="1"/>
  <c r="AK52" i="1" s="1"/>
  <c r="AM51" i="1"/>
  <c r="AE19" i="1"/>
  <c r="AJ18" i="1"/>
  <c r="AI18" i="1"/>
  <c r="AK18" i="1"/>
  <c r="AM18" i="1"/>
  <c r="AH18" i="1"/>
  <c r="AG18" i="1"/>
  <c r="AL18" i="1"/>
  <c r="AM39" i="1" l="1"/>
  <c r="AI39" i="1"/>
  <c r="AI53" i="1" s="1"/>
  <c r="AL39" i="1"/>
  <c r="AL53" i="1" s="1"/>
  <c r="AH39" i="1"/>
  <c r="AH53" i="1" s="1"/>
  <c r="AK39" i="1"/>
  <c r="AK53" i="1" s="1"/>
  <c r="AJ39" i="1"/>
  <c r="AJ53" i="1" s="1"/>
  <c r="AG39" i="1"/>
  <c r="AG53" i="1" s="1"/>
  <c r="AE20" i="1"/>
  <c r="AM52" i="1"/>
  <c r="AG19" i="1"/>
  <c r="AI19" i="1"/>
  <c r="AL19" i="1"/>
  <c r="AK19" i="1"/>
  <c r="AM19" i="1"/>
  <c r="AH19" i="1"/>
  <c r="AJ19" i="1"/>
  <c r="AM53" i="1" l="1"/>
  <c r="AJ40" i="1"/>
  <c r="AM40" i="1"/>
  <c r="AI40" i="1"/>
  <c r="AL40" i="1"/>
  <c r="AH40" i="1"/>
  <c r="AK40" i="1"/>
  <c r="AG40" i="1"/>
  <c r="AL20" i="1"/>
  <c r="AG20" i="1"/>
  <c r="AM20" i="1"/>
  <c r="AJ20" i="1"/>
  <c r="AI20" i="1"/>
  <c r="AK20" i="1"/>
  <c r="AH20" i="1"/>
  <c r="AK41" i="1" l="1"/>
  <c r="AK54" i="1" s="1"/>
  <c r="AG41" i="1"/>
  <c r="AG54" i="1" s="1"/>
  <c r="AJ41" i="1"/>
  <c r="AJ54" i="1" s="1"/>
  <c r="AM41" i="1"/>
  <c r="AI41" i="1"/>
  <c r="AI54" i="1" s="1"/>
  <c r="AL41" i="1"/>
  <c r="AL54" i="1" s="1"/>
  <c r="AH41" i="1"/>
  <c r="AH54" i="1" s="1"/>
  <c r="AM54" i="1" l="1"/>
</calcChain>
</file>

<file path=xl/comments1.xml><?xml version="1.0" encoding="utf-8"?>
<comments xmlns="http://schemas.openxmlformats.org/spreadsheetml/2006/main">
  <authors>
    <author>Sam Perkins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Crop pivot table for 2013 (final):</t>
        </r>
        <r>
          <rPr>
            <sz val="8"/>
            <color indexed="81"/>
            <rFont val="Tahoma"/>
            <family val="2"/>
          </rPr>
          <t xml:space="preserve">
copied from range b2:s49 of sheet crops in RRCS_Overlap_Groups_2013_final.xls and pasted by value into the same range of this sheet.
--spp 8/12/2014</t>
        </r>
      </text>
    </comment>
    <comment ref="AN23" authorId="0">
      <text>
        <r>
          <rPr>
            <b/>
            <sz val="8"/>
            <color indexed="81"/>
            <rFont val="Tahoma"/>
            <family val="2"/>
          </rPr>
          <t>recharge rate:</t>
        </r>
        <r>
          <rPr>
            <sz val="8"/>
            <color indexed="81"/>
            <rFont val="Tahoma"/>
            <family val="2"/>
          </rPr>
          <t xml:space="preserve">
copied and pasted by value from range L19:L35 of sheet rech in RRCS_Overlap_Groups_2013_final.xls
spp 8/12/2014</t>
        </r>
      </text>
    </comment>
    <comment ref="AN44" authorId="0">
      <text>
        <r>
          <rPr>
            <b/>
            <sz val="8"/>
            <color indexed="81"/>
            <rFont val="Tahoma"/>
            <family val="2"/>
          </rPr>
          <t>gw irrigation return flow for representative counties:</t>
        </r>
        <r>
          <rPr>
            <sz val="8"/>
            <color indexed="81"/>
            <rFont val="Tahoma"/>
            <family val="2"/>
          </rPr>
          <t xml:space="preserve">
index functions reference range an25:an41; for source, see comment in cell an23.</t>
        </r>
      </text>
    </comment>
  </commentList>
</comments>
</file>

<file path=xl/sharedStrings.xml><?xml version="1.0" encoding="utf-8"?>
<sst xmlns="http://schemas.openxmlformats.org/spreadsheetml/2006/main" count="188" uniqueCount="108">
  <si>
    <t>Sum of ACRES_IRRIGATED</t>
  </si>
  <si>
    <t>key</t>
  </si>
  <si>
    <t>Alfalfa</t>
  </si>
  <si>
    <t>Corn</t>
  </si>
  <si>
    <t>Soybeans</t>
  </si>
  <si>
    <t>Grain Sorghum</t>
  </si>
  <si>
    <t>Sunflowers</t>
  </si>
  <si>
    <t>Wheat</t>
  </si>
  <si>
    <t>sum fracts</t>
  </si>
  <si>
    <t>Sun-flowers</t>
  </si>
  <si>
    <t>Total</t>
  </si>
  <si>
    <t>for 2012:</t>
  </si>
  <si>
    <t xml:space="preserve"> CN</t>
  </si>
  <si>
    <t xml:space="preserve"> DC</t>
  </si>
  <si>
    <t xml:space="preserve"> GH</t>
  </si>
  <si>
    <t xml:space="preserve"> GO</t>
  </si>
  <si>
    <t xml:space="preserve"> JW</t>
  </si>
  <si>
    <t xml:space="preserve"> LG</t>
  </si>
  <si>
    <t xml:space="preserve"> NT</t>
  </si>
  <si>
    <t xml:space="preserve"> PL</t>
  </si>
  <si>
    <t xml:space="preserve"> RA</t>
  </si>
  <si>
    <t xml:space="preserve"> RO</t>
  </si>
  <si>
    <t xml:space="preserve"> RP</t>
  </si>
  <si>
    <t xml:space="preserve"> SD</t>
  </si>
  <si>
    <t xml:space="preserve"> SH</t>
  </si>
  <si>
    <t xml:space="preserve"> TH</t>
  </si>
  <si>
    <t xml:space="preserve"> TR</t>
  </si>
  <si>
    <t xml:space="preserve"> WA</t>
  </si>
  <si>
    <t>Grand Total</t>
  </si>
  <si>
    <t>match</t>
  </si>
  <si>
    <t>no. crops</t>
  </si>
  <si>
    <t>co_idx</t>
  </si>
  <si>
    <t>crop</t>
  </si>
  <si>
    <t>code</t>
  </si>
  <si>
    <t>CN</t>
  </si>
  <si>
    <t>DC</t>
  </si>
  <si>
    <t>GH</t>
  </si>
  <si>
    <t>GO</t>
  </si>
  <si>
    <t>JW</t>
  </si>
  <si>
    <t>LG</t>
  </si>
  <si>
    <t>NT</t>
  </si>
  <si>
    <t>PL</t>
  </si>
  <si>
    <t>RA</t>
  </si>
  <si>
    <t>RO</t>
  </si>
  <si>
    <t>RP</t>
  </si>
  <si>
    <t>SD</t>
  </si>
  <si>
    <t>SH</t>
  </si>
  <si>
    <t>TH</t>
  </si>
  <si>
    <t>TR</t>
  </si>
  <si>
    <t>WA</t>
  </si>
  <si>
    <t>not reported</t>
  </si>
  <si>
    <t>rech rate</t>
  </si>
  <si>
    <t>2013 crop distribution for selected counties used in CIR calculations</t>
  </si>
  <si>
    <t>sum</t>
  </si>
  <si>
    <t>CHEYENNE</t>
  </si>
  <si>
    <t>DECATUR</t>
  </si>
  <si>
    <t>NORTON</t>
  </si>
  <si>
    <t>PHILLIPS</t>
  </si>
  <si>
    <t>RAWLINS</t>
  </si>
  <si>
    <t>SHERIDAN</t>
  </si>
  <si>
    <t>SHERMAN</t>
  </si>
  <si>
    <t>THOMAS</t>
  </si>
  <si>
    <t>TREGO</t>
  </si>
  <si>
    <t>all</t>
  </si>
  <si>
    <t>Crop distributions averaged over counties, weighted by irrigated area, 2003-2013</t>
  </si>
  <si>
    <t>Year</t>
  </si>
  <si>
    <t>rech.rate</t>
  </si>
  <si>
    <t>KS Counties</t>
  </si>
  <si>
    <t>Crop</t>
  </si>
  <si>
    <t>Crop Code no.</t>
  </si>
  <si>
    <t>Oats</t>
  </si>
  <si>
    <t>Rye</t>
  </si>
  <si>
    <t>Dry Beans</t>
  </si>
  <si>
    <t>Golf Course</t>
  </si>
  <si>
    <t>Truck Farm</t>
  </si>
  <si>
    <t>Nursery</t>
  </si>
  <si>
    <t>Other</t>
  </si>
  <si>
    <t>More than one type of crop</t>
  </si>
  <si>
    <t>Double Crop</t>
  </si>
  <si>
    <t>Alfalfa &amp; Corn</t>
  </si>
  <si>
    <t>Alfalfa &amp; Grain Sorghum</t>
  </si>
  <si>
    <t>Alfalfa &amp; Soybeans</t>
  </si>
  <si>
    <t>Alfalfa &amp; Wheat</t>
  </si>
  <si>
    <t>Alfalfa &amp; other</t>
  </si>
  <si>
    <t>Corn &amp; Grain Sorghum</t>
  </si>
  <si>
    <t>Corn &amp; Soybeans</t>
  </si>
  <si>
    <t>Corn &amp; Wheat</t>
  </si>
  <si>
    <t>Corn &amp; Other</t>
  </si>
  <si>
    <t>Grain Sorghum &amp; Soybeans</t>
  </si>
  <si>
    <t>Grain Sorghum &amp; Wheat</t>
  </si>
  <si>
    <t>Grain Sorghum &amp; Other</t>
  </si>
  <si>
    <t>Soybeans &amp; Wheat</t>
  </si>
  <si>
    <t>Soybeans &amp; Other</t>
  </si>
  <si>
    <t>Wheat &amp; Other</t>
  </si>
  <si>
    <t>Alfalfa, Corn &amp; Soybeans</t>
  </si>
  <si>
    <t>Alfalfa, Corn &amp; Wheat</t>
  </si>
  <si>
    <t>Alfalfa, Corn &amp; Other</t>
  </si>
  <si>
    <t>Alfalfa, Grain Sorghum &amp; Wheat</t>
  </si>
  <si>
    <t>Alfalfa, Wheat &amp; Other</t>
  </si>
  <si>
    <t>Corn, Grain Sorghum &amp; Soybeans</t>
  </si>
  <si>
    <t>Corn, Grain Sorghum &amp; Other</t>
  </si>
  <si>
    <t>Corn, Soybeans &amp; Wheat</t>
  </si>
  <si>
    <t>Corn, Soybeans &amp; Other</t>
  </si>
  <si>
    <t>Corn, Wheat &amp; Other</t>
  </si>
  <si>
    <t>Grain Sorghum, Soybeans &amp; Wheat</t>
  </si>
  <si>
    <t>Grain Sorghum, Wheat &amp; Other</t>
  </si>
  <si>
    <t>Soybeans, Wheat &amp; Other</t>
  </si>
  <si>
    <t>Corn, Grain Sorghum, Soybeans, Wheat &amp;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</si>
</sst>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2" borderId="1" applyNumberFormat="0" applyFont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3" borderId="2" xfId="0" applyFill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" xfId="0" applyBorder="1"/>
    <xf numFmtId="1" fontId="0" fillId="0" borderId="2" xfId="0" applyNumberFormat="1" applyBorder="1"/>
    <xf numFmtId="1" fontId="0" fillId="0" borderId="0" xfId="0" applyNumberFormat="1"/>
    <xf numFmtId="0" fontId="0" fillId="0" borderId="3" xfId="0" applyBorder="1"/>
    <xf numFmtId="0" fontId="0" fillId="0" borderId="4" xfId="0" applyBorder="1"/>
    <xf numFmtId="0" fontId="3" fillId="0" borderId="0" xfId="0" applyFont="1" applyAlignment="1">
      <alignment horizontal="center" wrapText="1"/>
    </xf>
    <xf numFmtId="0" fontId="3" fillId="4" borderId="0" xfId="0" applyFont="1" applyFill="1"/>
    <xf numFmtId="10" fontId="3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2" xfId="0" applyBorder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0" fontId="0" fillId="0" borderId="6" xfId="0" applyBorder="1"/>
    <xf numFmtId="0" fontId="4" fillId="0" borderId="2" xfId="0" applyFont="1" applyFill="1" applyBorder="1"/>
    <xf numFmtId="10" fontId="0" fillId="0" borderId="2" xfId="0" applyNumberFormat="1" applyBorder="1"/>
    <xf numFmtId="0" fontId="0" fillId="0" borderId="5" xfId="0" applyBorder="1"/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10" fontId="2" fillId="0" borderId="2" xfId="1" applyNumberFormat="1" applyFill="1" applyBorder="1" applyAlignment="1">
      <alignment horizontal="right"/>
    </xf>
  </cellXfs>
  <cellStyles count="6">
    <cellStyle name="Normal" xfId="0" builtinId="0"/>
    <cellStyle name="Normal 14" xfId="2"/>
    <cellStyle name="Normal 2" xfId="3"/>
    <cellStyle name="Normal 2 2" xfId="4"/>
    <cellStyle name="Note 14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CA_GM/KSData/For2009/CIR/RRCS_Overlap_Groups_2009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CropsByCounty_thru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refs"/>
      <sheetName val="almena_pds"/>
      <sheetName val="Net_Ac_Auth_Irr"/>
      <sheetName val="summary_2009"/>
      <sheetName val="rech"/>
      <sheetName val="Rptd_GW_Irr_Use_2009"/>
      <sheetName val="Rptd_SW_Irr_Use_2009"/>
      <sheetName val="Almena_Rptd_Use_2009"/>
      <sheetName val="Non_Irr_Use_By_Gp_2009"/>
      <sheetName val="Non_gwIrr_Use_ge_50AF_2009"/>
      <sheetName val="Non_Irr_Use_2009"/>
      <sheetName val="metered"/>
      <sheetName val="sw_cbcu_for_accounting_2009"/>
      <sheetName val="Non_Irr_SW_Use_2009"/>
      <sheetName val="sw_cbcu_Rptd_SW_Irr_Use_2009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</v>
          </cell>
          <cell r="B5" t="str">
            <v>Gravity</v>
          </cell>
          <cell r="C5">
            <v>0.3</v>
          </cell>
        </row>
        <row r="6">
          <cell r="A6">
            <v>2</v>
          </cell>
          <cell r="B6" t="str">
            <v>Drip</v>
          </cell>
          <cell r="C6">
            <v>0</v>
          </cell>
        </row>
        <row r="7">
          <cell r="A7">
            <v>3</v>
          </cell>
          <cell r="B7" t="str">
            <v>Center Pivot w/o drops</v>
          </cell>
          <cell r="C7">
            <v>0.17</v>
          </cell>
        </row>
        <row r="8">
          <cell r="A8">
            <v>4</v>
          </cell>
          <cell r="B8" t="str">
            <v>Center Pivot w drops</v>
          </cell>
          <cell r="C8">
            <v>0.12</v>
          </cell>
        </row>
        <row r="9">
          <cell r="A9">
            <v>5</v>
          </cell>
          <cell r="B9" t="str">
            <v>Other Sprinklers</v>
          </cell>
          <cell r="C9">
            <v>0.17</v>
          </cell>
        </row>
        <row r="10">
          <cell r="A10">
            <v>6</v>
          </cell>
          <cell r="B10" t="str">
            <v>Other</v>
          </cell>
          <cell r="C10">
            <v>0.17</v>
          </cell>
        </row>
        <row r="11">
          <cell r="A11">
            <v>7</v>
          </cell>
          <cell r="B11" t="str">
            <v>Drip &amp; other</v>
          </cell>
          <cell r="C11">
            <v>0</v>
          </cell>
        </row>
        <row r="12">
          <cell r="A12">
            <v>8</v>
          </cell>
          <cell r="B12" t="str">
            <v>Other</v>
          </cell>
          <cell r="C12">
            <v>0.17</v>
          </cell>
        </row>
        <row r="19">
          <cell r="A19" t="str">
            <v>CN</v>
          </cell>
          <cell r="B19" t="str">
            <v>Cheyenne</v>
          </cell>
          <cell r="C19">
            <v>1.2237117191946336E-2</v>
          </cell>
          <cell r="D19">
            <v>4.5175211465821388E-3</v>
          </cell>
          <cell r="E19">
            <v>6.599825156493129E-2</v>
          </cell>
          <cell r="F19">
            <v>0.86642384528737049</v>
          </cell>
          <cell r="G19">
            <v>1.0778884148715341E-2</v>
          </cell>
          <cell r="H19">
            <v>2.5310283760777146E-2</v>
          </cell>
          <cell r="I19">
            <v>9.4198651418927878E-6</v>
          </cell>
          <cell r="J19">
            <v>5.103577943976579E-3</v>
          </cell>
          <cell r="K19">
            <v>9.6210990905587178E-3</v>
          </cell>
          <cell r="L19">
            <v>0.12708718454888135</v>
          </cell>
        </row>
        <row r="20">
          <cell r="A20" t="str">
            <v>DC</v>
          </cell>
          <cell r="B20" t="str">
            <v>Decatur</v>
          </cell>
          <cell r="C20">
            <v>0.11056368064781431</v>
          </cell>
          <cell r="D20">
            <v>0</v>
          </cell>
          <cell r="E20">
            <v>0.15555173328854144</v>
          </cell>
          <cell r="F20">
            <v>0.61768880211235888</v>
          </cell>
          <cell r="G20">
            <v>1.2292920719988302E-2</v>
          </cell>
          <cell r="H20">
            <v>6.3407245509106688E-2</v>
          </cell>
          <cell r="I20">
            <v>0</v>
          </cell>
          <cell r="J20">
            <v>4.0495617722190173E-2</v>
          </cell>
          <cell r="K20">
            <v>0</v>
          </cell>
          <cell r="L20">
            <v>0.15348883837859789</v>
          </cell>
        </row>
        <row r="21">
          <cell r="A21" t="str">
            <v>GH</v>
          </cell>
          <cell r="B21" t="str">
            <v>Graham</v>
          </cell>
          <cell r="C21">
            <v>0</v>
          </cell>
          <cell r="D21">
            <v>5.2718068050865369E-3</v>
          </cell>
          <cell r="E21">
            <v>0.21916421101467812</v>
          </cell>
          <cell r="F21">
            <v>0.70282284700741371</v>
          </cell>
          <cell r="G21">
            <v>0</v>
          </cell>
          <cell r="H21">
            <v>2.803171639541022E-2</v>
          </cell>
          <cell r="I21">
            <v>0</v>
          </cell>
          <cell r="J21">
            <v>2.3325154607123245E-2</v>
          </cell>
          <cell r="K21">
            <v>2.1384264170288186E-2</v>
          </cell>
          <cell r="L21">
            <v>0.1331751787879423</v>
          </cell>
        </row>
        <row r="22">
          <cell r="A22" t="str">
            <v>GO</v>
          </cell>
          <cell r="B22" t="str">
            <v>Gove</v>
          </cell>
          <cell r="C22">
            <v>1.8578162980487898E-2</v>
          </cell>
          <cell r="D22">
            <v>0</v>
          </cell>
          <cell r="E22">
            <v>1.9632071897404943E-2</v>
          </cell>
          <cell r="F22">
            <v>0.8460349839986584</v>
          </cell>
          <cell r="G22">
            <v>1.6717700931921344E-2</v>
          </cell>
          <cell r="H22">
            <v>5.8550057371822915E-2</v>
          </cell>
          <cell r="I22">
            <v>2.3654422880285408E-2</v>
          </cell>
          <cell r="J22">
            <v>0</v>
          </cell>
          <cell r="K22">
            <v>1.6832599939418994E-2</v>
          </cell>
          <cell r="L22">
            <v>0.12534042330999529</v>
          </cell>
        </row>
        <row r="23">
          <cell r="A23" t="str">
            <v>JW</v>
          </cell>
          <cell r="B23" t="str">
            <v>Jewell</v>
          </cell>
          <cell r="C23">
            <v>6.7920682776215574E-2</v>
          </cell>
          <cell r="D23">
            <v>0</v>
          </cell>
          <cell r="E23">
            <v>0.31460374016572396</v>
          </cell>
          <cell r="F23">
            <v>0.61747557705806044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0.147955909908005</v>
          </cell>
        </row>
        <row r="24">
          <cell r="A24" t="str">
            <v>LG</v>
          </cell>
          <cell r="B24" t="str">
            <v>Logan</v>
          </cell>
          <cell r="C24">
            <v>2.795327975648439E-2</v>
          </cell>
          <cell r="D24">
            <v>0</v>
          </cell>
          <cell r="E24">
            <v>6.8038527072726701E-2</v>
          </cell>
          <cell r="F24">
            <v>0.86107475773286313</v>
          </cell>
          <cell r="G24">
            <v>3.7936517851254632E-2</v>
          </cell>
          <cell r="H24">
            <v>0</v>
          </cell>
          <cell r="I24">
            <v>9.7297875101767903E-4</v>
          </cell>
          <cell r="J24">
            <v>0</v>
          </cell>
          <cell r="K24">
            <v>4.0239388356534608E-3</v>
          </cell>
          <cell r="L24">
            <v>0.13025485004158027</v>
          </cell>
        </row>
        <row r="25">
          <cell r="A25" t="str">
            <v>NT</v>
          </cell>
          <cell r="B25" t="str">
            <v>Norton</v>
          </cell>
          <cell r="C25">
            <v>0.35651535634997072</v>
          </cell>
          <cell r="D25">
            <v>0</v>
          </cell>
          <cell r="E25">
            <v>5.6285871810081399E-2</v>
          </cell>
          <cell r="F25">
            <v>0.45143970022198054</v>
          </cell>
          <cell r="G25">
            <v>4.327348665969246E-2</v>
          </cell>
          <cell r="H25">
            <v>8.7200042159246385E-2</v>
          </cell>
          <cell r="I25">
            <v>0</v>
          </cell>
          <cell r="J25">
            <v>0</v>
          </cell>
          <cell r="K25">
            <v>5.2855427990284656E-3</v>
          </cell>
          <cell r="L25">
            <v>0.193901342885171</v>
          </cell>
        </row>
        <row r="26">
          <cell r="A26" t="str">
            <v>PL</v>
          </cell>
          <cell r="B26" t="str">
            <v>Phillips</v>
          </cell>
          <cell r="C26">
            <v>0.19552884887438512</v>
          </cell>
          <cell r="D26">
            <v>4.7131547505955787E-2</v>
          </cell>
          <cell r="E26">
            <v>7.2906993212528762E-2</v>
          </cell>
          <cell r="F26">
            <v>0.57773221051302071</v>
          </cell>
          <cell r="G26">
            <v>0</v>
          </cell>
          <cell r="H26">
            <v>0.10256653040823319</v>
          </cell>
          <cell r="I26">
            <v>0</v>
          </cell>
          <cell r="J26">
            <v>0</v>
          </cell>
          <cell r="K26">
            <v>4.1338694858764286E-3</v>
          </cell>
          <cell r="L26">
            <v>0.15847212200894242</v>
          </cell>
        </row>
        <row r="27">
          <cell r="A27" t="str">
            <v>RA</v>
          </cell>
          <cell r="B27" t="str">
            <v>Rawlins</v>
          </cell>
          <cell r="C27">
            <v>1.8449924583819589E-2</v>
          </cell>
          <cell r="D27">
            <v>0</v>
          </cell>
          <cell r="E27">
            <v>8.1586328213852269E-2</v>
          </cell>
          <cell r="F27">
            <v>0.82027950943958516</v>
          </cell>
          <cell r="G27">
            <v>2.3297656144493254E-2</v>
          </cell>
          <cell r="H27">
            <v>2.0356052817665931E-2</v>
          </cell>
          <cell r="I27">
            <v>0</v>
          </cell>
          <cell r="J27">
            <v>1.3564077951246837E-2</v>
          </cell>
          <cell r="K27">
            <v>2.2466450849336985E-2</v>
          </cell>
          <cell r="L27">
            <v>0.13049702303349689</v>
          </cell>
        </row>
        <row r="28">
          <cell r="A28" t="str">
            <v>RO</v>
          </cell>
          <cell r="B28" t="str">
            <v>Rooks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RP</v>
          </cell>
          <cell r="B29" t="str">
            <v>Republic</v>
          </cell>
          <cell r="C29">
            <v>0.31263539879264629</v>
          </cell>
          <cell r="D29">
            <v>0</v>
          </cell>
          <cell r="E29">
            <v>0</v>
          </cell>
          <cell r="F29">
            <v>0.68736460120735376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0.17627437178267633</v>
          </cell>
        </row>
        <row r="30">
          <cell r="A30" t="str">
            <v>SD</v>
          </cell>
          <cell r="B30" t="str">
            <v>Sheridan</v>
          </cell>
          <cell r="C30">
            <v>6.5996139329440734E-3</v>
          </cell>
          <cell r="D30">
            <v>4.430893316116109E-3</v>
          </cell>
          <cell r="E30">
            <v>0.10938319009939124</v>
          </cell>
          <cell r="F30">
            <v>0.79465252301764222</v>
          </cell>
          <cell r="G30">
            <v>7.2963350082252336E-4</v>
          </cell>
          <cell r="H30">
            <v>7.4346207843508608E-2</v>
          </cell>
          <cell r="I30">
            <v>3.1517945167885944E-3</v>
          </cell>
          <cell r="J30">
            <v>2.3973835388599327E-3</v>
          </cell>
          <cell r="K30">
            <v>4.3087602339266914E-3</v>
          </cell>
          <cell r="L30">
            <v>0.12966246194891781</v>
          </cell>
        </row>
        <row r="31">
          <cell r="A31" t="str">
            <v>SH</v>
          </cell>
          <cell r="B31" t="str">
            <v>Sherman</v>
          </cell>
          <cell r="C31">
            <v>1.26479400043111E-2</v>
          </cell>
          <cell r="D31">
            <v>2.6686437680882758E-3</v>
          </cell>
          <cell r="E31">
            <v>5.3481946176673414E-2</v>
          </cell>
          <cell r="F31">
            <v>0.90293972397965638</v>
          </cell>
          <cell r="G31">
            <v>2.8906563336347953E-3</v>
          </cell>
          <cell r="H31">
            <v>1.4708340908486038E-2</v>
          </cell>
          <cell r="I31">
            <v>0</v>
          </cell>
          <cell r="J31">
            <v>5.1123443833108731E-4</v>
          </cell>
          <cell r="K31">
            <v>1.0151514390818834E-2</v>
          </cell>
          <cell r="L31">
            <v>0.12559277598738219</v>
          </cell>
        </row>
        <row r="32">
          <cell r="A32" t="str">
            <v>TH</v>
          </cell>
          <cell r="B32" t="str">
            <v>Thomas</v>
          </cell>
          <cell r="C32">
            <v>3.3826725208064316E-3</v>
          </cell>
          <cell r="D32">
            <v>4.6910394543500005E-3</v>
          </cell>
          <cell r="E32">
            <v>5.9004327841266503E-2</v>
          </cell>
          <cell r="F32">
            <v>0.89630278451754586</v>
          </cell>
          <cell r="G32">
            <v>2.5892169980828491E-3</v>
          </cell>
          <cell r="H32">
            <v>2.052216995404291E-2</v>
          </cell>
          <cell r="I32">
            <v>0</v>
          </cell>
          <cell r="J32">
            <v>5.0656441245292344E-3</v>
          </cell>
          <cell r="K32">
            <v>8.4421445893764074E-3</v>
          </cell>
          <cell r="L32">
            <v>0.12444252873504295</v>
          </cell>
        </row>
        <row r="33">
          <cell r="A33" t="str">
            <v>TR</v>
          </cell>
          <cell r="B33" t="str">
            <v>Trego</v>
          </cell>
          <cell r="C33">
            <v>1.1170319794816671E-3</v>
          </cell>
          <cell r="D33">
            <v>0</v>
          </cell>
          <cell r="E33">
            <v>0.10816998196265362</v>
          </cell>
          <cell r="F33">
            <v>0.79236887195922812</v>
          </cell>
          <cell r="G33">
            <v>1.6315661484023743E-2</v>
          </cell>
          <cell r="H33">
            <v>6.8138950748381694E-2</v>
          </cell>
          <cell r="I33">
            <v>0</v>
          </cell>
          <cell r="J33">
            <v>0</v>
          </cell>
          <cell r="K33">
            <v>1.3889501866231184E-2</v>
          </cell>
          <cell r="L33">
            <v>0.1299707846987406</v>
          </cell>
        </row>
        <row r="34">
          <cell r="A34" t="str">
            <v>WA</v>
          </cell>
          <cell r="B34" t="str">
            <v>Wallace</v>
          </cell>
          <cell r="C34">
            <v>5.6081862046562948E-3</v>
          </cell>
          <cell r="D34">
            <v>0</v>
          </cell>
          <cell r="E34">
            <v>3.5415393013745203E-2</v>
          </cell>
          <cell r="F34">
            <v>0.86234947289027253</v>
          </cell>
          <cell r="G34">
            <v>0</v>
          </cell>
          <cell r="H34">
            <v>9.6626947891325934E-2</v>
          </cell>
          <cell r="I34">
            <v>0</v>
          </cell>
          <cell r="J34">
            <v>0</v>
          </cell>
          <cell r="K34">
            <v>0</v>
          </cell>
          <cell r="L34">
            <v>0.12761159056209168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key"/>
      <sheetName val="ReportedCropsByCounty2013"/>
      <sheetName val="ReportedCropsByCounty2013prelim"/>
      <sheetName val="ReportedCropsByCounty2012"/>
      <sheetName val="ReportedCropsByCounty2011"/>
      <sheetName val="ReportedCropsByCounty2010"/>
      <sheetName val="crops2010"/>
      <sheetName val="ReportedCropsByCounty2009"/>
      <sheetName val="crops2009"/>
      <sheetName val="crops2009_v0"/>
      <sheetName val="from_Rptd_GW_Irr_Use_2009"/>
      <sheetName val="from_Rptd_GW_Irr_Use_2009_v0"/>
      <sheetName val="ReportedCropsByCounty2008"/>
      <sheetName val="crops2008"/>
      <sheetName val="From_Rptd_GW_Irr_Use_2008Prelim"/>
      <sheetName val="ReportedCropsByCounty2007"/>
      <sheetName val="Crops2007"/>
      <sheetName val="From_Rptd_GW_Irr_Use_2007_Final"/>
      <sheetName val="ReportedCropsbyCo_2005"/>
    </sheetNames>
    <sheetDataSet>
      <sheetData sheetId="0"/>
      <sheetData sheetId="1">
        <row r="13">
          <cell r="B13" t="str">
            <v>Alfalfa</v>
          </cell>
          <cell r="C13">
            <v>1</v>
          </cell>
        </row>
        <row r="14">
          <cell r="B14" t="str">
            <v>Corn</v>
          </cell>
          <cell r="C14">
            <v>2</v>
          </cell>
        </row>
        <row r="15">
          <cell r="B15" t="str">
            <v>Grain Sorghum</v>
          </cell>
          <cell r="C15">
            <v>3</v>
          </cell>
        </row>
        <row r="16">
          <cell r="B16" t="str">
            <v>Soybeans</v>
          </cell>
          <cell r="C16">
            <v>4</v>
          </cell>
        </row>
        <row r="17">
          <cell r="B17" t="str">
            <v>Wheat</v>
          </cell>
          <cell r="C17">
            <v>5</v>
          </cell>
        </row>
        <row r="18">
          <cell r="B18" t="str">
            <v>Oats</v>
          </cell>
          <cell r="C18">
            <v>6</v>
          </cell>
        </row>
        <row r="19">
          <cell r="B19" t="str">
            <v>Barley</v>
          </cell>
          <cell r="C19">
            <v>7</v>
          </cell>
        </row>
        <row r="20">
          <cell r="B20" t="str">
            <v>Rye</v>
          </cell>
          <cell r="C20">
            <v>8</v>
          </cell>
        </row>
        <row r="21">
          <cell r="B21" t="str">
            <v>Dry Beans</v>
          </cell>
          <cell r="C21">
            <v>9</v>
          </cell>
        </row>
        <row r="22">
          <cell r="B22" t="str">
            <v>Sunflowers</v>
          </cell>
          <cell r="C22">
            <v>10</v>
          </cell>
        </row>
        <row r="23">
          <cell r="B23" t="str">
            <v>Golf Course</v>
          </cell>
          <cell r="C23">
            <v>11</v>
          </cell>
        </row>
        <row r="24">
          <cell r="B24" t="str">
            <v>Truck Farm</v>
          </cell>
          <cell r="C24">
            <v>12</v>
          </cell>
        </row>
        <row r="25">
          <cell r="B25" t="str">
            <v>Orchard</v>
          </cell>
          <cell r="C25">
            <v>13</v>
          </cell>
        </row>
        <row r="26">
          <cell r="B26" t="str">
            <v>Nursery</v>
          </cell>
          <cell r="C26">
            <v>14</v>
          </cell>
        </row>
        <row r="27">
          <cell r="B27" t="str">
            <v>Other</v>
          </cell>
          <cell r="C27">
            <v>15</v>
          </cell>
        </row>
        <row r="28">
          <cell r="B28" t="str">
            <v>More than one type of crop</v>
          </cell>
          <cell r="C28">
            <v>16</v>
          </cell>
        </row>
        <row r="29">
          <cell r="B29" t="str">
            <v>Double Crop</v>
          </cell>
          <cell r="C29">
            <v>17</v>
          </cell>
        </row>
        <row r="30">
          <cell r="B30" t="str">
            <v>Alfalfa &amp; Corn</v>
          </cell>
          <cell r="C30">
            <v>18</v>
          </cell>
        </row>
        <row r="31">
          <cell r="B31" t="str">
            <v>Alfalfa &amp; Grain Sorghum</v>
          </cell>
          <cell r="C31">
            <v>19</v>
          </cell>
        </row>
        <row r="32">
          <cell r="B32" t="str">
            <v>Alfalfa &amp; Soybeans</v>
          </cell>
          <cell r="C32">
            <v>20</v>
          </cell>
        </row>
        <row r="33">
          <cell r="B33" t="str">
            <v>Alfalfa &amp; Wheat</v>
          </cell>
          <cell r="C33">
            <v>21</v>
          </cell>
        </row>
        <row r="34">
          <cell r="B34" t="str">
            <v>Alfalfa &amp; other</v>
          </cell>
          <cell r="C34">
            <v>22</v>
          </cell>
        </row>
        <row r="35">
          <cell r="B35" t="str">
            <v>Corn &amp; Grain Sorghum</v>
          </cell>
          <cell r="C35">
            <v>23</v>
          </cell>
        </row>
        <row r="36">
          <cell r="B36" t="str">
            <v>Corn &amp; Soybeans</v>
          </cell>
          <cell r="C36">
            <v>24</v>
          </cell>
        </row>
        <row r="37">
          <cell r="B37" t="str">
            <v>Corn &amp; Wheat</v>
          </cell>
          <cell r="C37">
            <v>25</v>
          </cell>
        </row>
        <row r="38">
          <cell r="B38" t="str">
            <v>Corn &amp; Other</v>
          </cell>
          <cell r="C38">
            <v>26</v>
          </cell>
        </row>
        <row r="39">
          <cell r="B39" t="str">
            <v>Grain Sorghum &amp; Soybeans</v>
          </cell>
          <cell r="C39">
            <v>27</v>
          </cell>
        </row>
        <row r="40">
          <cell r="B40" t="str">
            <v>Grain Sorghum &amp; Wheat</v>
          </cell>
          <cell r="C40">
            <v>28</v>
          </cell>
        </row>
        <row r="41">
          <cell r="B41" t="str">
            <v>Grain Sorghum &amp; Other</v>
          </cell>
          <cell r="C41">
            <v>29</v>
          </cell>
        </row>
        <row r="42">
          <cell r="B42" t="str">
            <v>Soybeans &amp; Wheat</v>
          </cell>
          <cell r="C42">
            <v>30</v>
          </cell>
        </row>
        <row r="43">
          <cell r="B43" t="str">
            <v>Soybeans &amp; Other</v>
          </cell>
          <cell r="C43">
            <v>31</v>
          </cell>
        </row>
        <row r="44">
          <cell r="B44" t="str">
            <v>Wheat &amp; Other</v>
          </cell>
          <cell r="C44">
            <v>32</v>
          </cell>
        </row>
        <row r="45">
          <cell r="B45" t="str">
            <v>Alfalfa, Corn &amp; Grain Sorghum</v>
          </cell>
          <cell r="C45">
            <v>33</v>
          </cell>
        </row>
        <row r="46">
          <cell r="B46" t="str">
            <v>Alfalfa, Corn &amp; Soybeans</v>
          </cell>
          <cell r="C46">
            <v>34</v>
          </cell>
        </row>
        <row r="47">
          <cell r="B47" t="str">
            <v>Alfalfa, Corn &amp; Wheat</v>
          </cell>
          <cell r="C47">
            <v>35</v>
          </cell>
        </row>
        <row r="48">
          <cell r="B48" t="str">
            <v>Alfalfa, Corn &amp; Other</v>
          </cell>
          <cell r="C48">
            <v>36</v>
          </cell>
        </row>
        <row r="49">
          <cell r="B49" t="str">
            <v>Alfalfa, Grain Sorghum &amp; Soybeans</v>
          </cell>
          <cell r="C49">
            <v>37</v>
          </cell>
        </row>
        <row r="50">
          <cell r="B50" t="str">
            <v>Alfalfa, Grain Sorghum &amp; Wheat</v>
          </cell>
          <cell r="C50">
            <v>38</v>
          </cell>
        </row>
        <row r="51">
          <cell r="B51" t="str">
            <v>Alfalfa, Grain Sorghum &amp; Other</v>
          </cell>
          <cell r="C51">
            <v>39</v>
          </cell>
        </row>
        <row r="52">
          <cell r="B52" t="str">
            <v>Alfalfa, Soybeans &amp; Wheat</v>
          </cell>
          <cell r="C52">
            <v>40</v>
          </cell>
        </row>
        <row r="53">
          <cell r="B53" t="str">
            <v>Alfalfa, Soybeans &amp; Other</v>
          </cell>
          <cell r="C53">
            <v>41</v>
          </cell>
        </row>
        <row r="54">
          <cell r="B54" t="str">
            <v>Alfalfa, Wheat &amp; Other</v>
          </cell>
          <cell r="C54">
            <v>42</v>
          </cell>
        </row>
        <row r="55">
          <cell r="B55" t="str">
            <v>Corn, Grain Sorghum &amp; Soybeans</v>
          </cell>
          <cell r="C55">
            <v>43</v>
          </cell>
        </row>
        <row r="56">
          <cell r="B56" t="str">
            <v>Corn, Grain Sorghum &amp; Wheat</v>
          </cell>
          <cell r="C56">
            <v>44</v>
          </cell>
        </row>
        <row r="57">
          <cell r="B57" t="str">
            <v>Corn, Grain Sorghum &amp; Other</v>
          </cell>
          <cell r="C57">
            <v>45</v>
          </cell>
        </row>
        <row r="58">
          <cell r="B58" t="str">
            <v>Corn, Soybeans &amp; Wheat</v>
          </cell>
          <cell r="C58">
            <v>46</v>
          </cell>
        </row>
        <row r="59">
          <cell r="B59" t="str">
            <v>Corn, Soybeans &amp; Other</v>
          </cell>
          <cell r="C59">
            <v>47</v>
          </cell>
        </row>
        <row r="60">
          <cell r="B60" t="str">
            <v>Corn, Wheat &amp; Other</v>
          </cell>
          <cell r="C60">
            <v>48</v>
          </cell>
        </row>
        <row r="61">
          <cell r="B61" t="str">
            <v>Grain Sorghum, Soybeans &amp; Wheat</v>
          </cell>
          <cell r="C61">
            <v>49</v>
          </cell>
        </row>
        <row r="62">
          <cell r="B62" t="str">
            <v>Grain Sorghum, Soybeans &amp; Other</v>
          </cell>
          <cell r="C62">
            <v>50</v>
          </cell>
        </row>
        <row r="63">
          <cell r="B63" t="str">
            <v>Grain Sorghum, Wheat &amp; Other</v>
          </cell>
          <cell r="C63">
            <v>51</v>
          </cell>
        </row>
        <row r="64">
          <cell r="B64" t="str">
            <v>Soybeans, Wheat &amp; Other</v>
          </cell>
          <cell r="C64">
            <v>52</v>
          </cell>
        </row>
        <row r="65">
          <cell r="B65" t="str">
            <v>Alfalfa, Corn, Grain Sorghum &amp; Soybeans</v>
          </cell>
          <cell r="C65">
            <v>53</v>
          </cell>
        </row>
        <row r="66">
          <cell r="B66" t="str">
            <v>Alfalfa, Corn, Grain Sorghum &amp; Wheat</v>
          </cell>
          <cell r="C66">
            <v>54</v>
          </cell>
        </row>
        <row r="67">
          <cell r="B67" t="str">
            <v>Alfalfa, Corn, Grain Sorghum &amp; Other</v>
          </cell>
          <cell r="C67">
            <v>55</v>
          </cell>
        </row>
        <row r="68">
          <cell r="B68" t="str">
            <v>Alfalfa, Corn, Soybeans &amp; Wheat</v>
          </cell>
          <cell r="C68">
            <v>56</v>
          </cell>
        </row>
        <row r="69">
          <cell r="B69" t="str">
            <v>Alfalfa, Corn, Soybeans &amp; Other</v>
          </cell>
          <cell r="C69">
            <v>57</v>
          </cell>
        </row>
        <row r="70">
          <cell r="B70" t="str">
            <v>Alfalfa, Corn, Wheat &amp; Other</v>
          </cell>
          <cell r="C70">
            <v>58</v>
          </cell>
        </row>
        <row r="71">
          <cell r="B71" t="str">
            <v>Alfalfa, Grain Sorghum, Soybeans &amp; Wheat</v>
          </cell>
          <cell r="C71">
            <v>59</v>
          </cell>
        </row>
        <row r="72">
          <cell r="B72" t="str">
            <v xml:space="preserve">Alfalfa, Grain Sorghum, Soybeans &amp; Other </v>
          </cell>
          <cell r="C72">
            <v>60</v>
          </cell>
        </row>
        <row r="73">
          <cell r="B73" t="str">
            <v>Alfalfa, Grain Sorghum, Wheat &amp; Other</v>
          </cell>
          <cell r="C73">
            <v>61</v>
          </cell>
        </row>
        <row r="74">
          <cell r="B74" t="str">
            <v>Alfalfa, Soybeans, Wheat &amp; Other</v>
          </cell>
          <cell r="C74">
            <v>62</v>
          </cell>
        </row>
        <row r="75">
          <cell r="B75" t="str">
            <v>Corn, Grain Sorghum, Soybeans &amp; Wheat</v>
          </cell>
          <cell r="C75">
            <v>63</v>
          </cell>
        </row>
        <row r="76">
          <cell r="B76" t="str">
            <v>Corn, Grain Sorghum, Soybeans &amp; Other</v>
          </cell>
          <cell r="C76">
            <v>64</v>
          </cell>
        </row>
        <row r="77">
          <cell r="B77" t="str">
            <v>Corn, Grain Sorghum, Wheat &amp; Other</v>
          </cell>
          <cell r="C77">
            <v>65</v>
          </cell>
        </row>
        <row r="78">
          <cell r="B78" t="str">
            <v>Corn, Soybeans, Wheat &amp; Other</v>
          </cell>
          <cell r="C78">
            <v>66</v>
          </cell>
        </row>
        <row r="79">
          <cell r="B79" t="str">
            <v xml:space="preserve">Grain Sorghum, Soybeans, Wheat &amp; Other </v>
          </cell>
          <cell r="C79">
            <v>67</v>
          </cell>
        </row>
        <row r="80">
          <cell r="B80" t="str">
            <v>Alfalfa, Corn, Grain Sorghum, Soybeans &amp; Other</v>
          </cell>
          <cell r="C80">
            <v>68</v>
          </cell>
        </row>
        <row r="81">
          <cell r="B81" t="str">
            <v>Alfalfa, Corn, Grain Sorghum, Wheat &amp; Other</v>
          </cell>
          <cell r="C81">
            <v>69</v>
          </cell>
        </row>
        <row r="82">
          <cell r="B82" t="str">
            <v>Alfalfa, Corn, Grain Sorghum Wheat &amp; Other</v>
          </cell>
          <cell r="C82">
            <v>70</v>
          </cell>
        </row>
        <row r="83">
          <cell r="B83" t="str">
            <v>Alfalfa, Corn, Soybeans, Wheat &amp; Other</v>
          </cell>
          <cell r="C83">
            <v>71</v>
          </cell>
        </row>
        <row r="84">
          <cell r="B84" t="str">
            <v>Alfalfa, Grain Sorghum, Soybeans, Wheat &amp; Other</v>
          </cell>
          <cell r="C84">
            <v>72</v>
          </cell>
        </row>
        <row r="85">
          <cell r="B85" t="str">
            <v>Corn, Grain Sorghum, Soybeans, Wheat &amp; Other</v>
          </cell>
          <cell r="C85">
            <v>73</v>
          </cell>
        </row>
        <row r="86">
          <cell r="B86" t="str">
            <v>Alfalfa, Corn, Grain Sorghum, Soybeans, Wheat &amp; Other</v>
          </cell>
          <cell r="C86">
            <v>74</v>
          </cell>
        </row>
        <row r="87">
          <cell r="B87" t="str">
            <v>Pasture</v>
          </cell>
          <cell r="C87">
            <v>75</v>
          </cell>
        </row>
        <row r="88">
          <cell r="B88" t="str">
            <v>Cotton</v>
          </cell>
          <cell r="C88">
            <v>76</v>
          </cell>
        </row>
        <row r="89">
          <cell r="B89" t="str">
            <v>Athletic Field</v>
          </cell>
          <cell r="C89">
            <v>77</v>
          </cell>
        </row>
        <row r="90">
          <cell r="B90" t="str">
            <v xml:space="preserve">Sod/Turf Grass </v>
          </cell>
          <cell r="C90">
            <v>78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69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2.75" x14ac:dyDescent="0.2"/>
  <cols>
    <col min="1" max="1" width="32.7109375" customWidth="1"/>
    <col min="2" max="2" width="13.42578125" customWidth="1"/>
    <col min="35" max="35" width="10.140625" customWidth="1"/>
    <col min="36" max="36" width="10" customWidth="1"/>
    <col min="37" max="37" width="9" customWidth="1"/>
  </cols>
  <sheetData>
    <row r="1" spans="1:68" x14ac:dyDescent="0.2">
      <c r="V1" s="1"/>
      <c r="W1" s="1">
        <v>0.8</v>
      </c>
      <c r="X1" s="1"/>
      <c r="Y1" s="1"/>
      <c r="Z1" s="1"/>
      <c r="AA1" s="1"/>
      <c r="AG1">
        <v>22</v>
      </c>
      <c r="AH1">
        <f t="shared" ref="AH1:AM1" si="0">1+AG1</f>
        <v>23</v>
      </c>
      <c r="AI1">
        <f t="shared" si="0"/>
        <v>24</v>
      </c>
      <c r="AJ1">
        <f t="shared" si="0"/>
        <v>25</v>
      </c>
      <c r="AK1">
        <f t="shared" si="0"/>
        <v>26</v>
      </c>
      <c r="AL1">
        <f t="shared" si="0"/>
        <v>27</v>
      </c>
      <c r="AM1">
        <f t="shared" si="0"/>
        <v>28</v>
      </c>
    </row>
    <row r="2" spans="1:68" ht="25.5" x14ac:dyDescent="0.2">
      <c r="B2" s="2" t="s">
        <v>0</v>
      </c>
      <c r="C2" t="s">
        <v>67</v>
      </c>
      <c r="T2" t="s">
        <v>1</v>
      </c>
      <c r="V2" s="3" t="s">
        <v>2</v>
      </c>
      <c r="W2" s="3" t="s">
        <v>3</v>
      </c>
      <c r="X2" s="3" t="s">
        <v>4</v>
      </c>
      <c r="Y2" s="3" t="s">
        <v>5</v>
      </c>
      <c r="Z2" s="3" t="s">
        <v>6</v>
      </c>
      <c r="AA2" s="3" t="s">
        <v>7</v>
      </c>
      <c r="AB2" s="3" t="s">
        <v>8</v>
      </c>
      <c r="AC2" s="3"/>
      <c r="AD2" s="3"/>
      <c r="AE2" s="3"/>
      <c r="AF2" s="4"/>
      <c r="AG2" s="5" t="s">
        <v>2</v>
      </c>
      <c r="AH2" s="5" t="s">
        <v>3</v>
      </c>
      <c r="AI2" s="5" t="s">
        <v>4</v>
      </c>
      <c r="AJ2" s="5" t="s">
        <v>5</v>
      </c>
      <c r="AK2" s="5" t="s">
        <v>9</v>
      </c>
      <c r="AL2" s="5" t="s">
        <v>7</v>
      </c>
      <c r="AM2" s="5" t="s">
        <v>10</v>
      </c>
      <c r="AO2" s="3"/>
      <c r="AP2" s="3"/>
      <c r="AQ2" s="3"/>
      <c r="AR2" s="3"/>
      <c r="AS2" s="3"/>
      <c r="AT2" s="3"/>
      <c r="AU2" s="3"/>
      <c r="AV2" s="3"/>
      <c r="AW2" s="3"/>
      <c r="AY2" s="3" t="s">
        <v>11</v>
      </c>
      <c r="AZ2" t="str">
        <f t="shared" ref="AZ2:BO2" si="1">C3</f>
        <v xml:space="preserve"> CN</v>
      </c>
      <c r="BA2" t="str">
        <f t="shared" si="1"/>
        <v xml:space="preserve"> DC</v>
      </c>
      <c r="BB2" t="str">
        <f t="shared" si="1"/>
        <v xml:space="preserve"> GH</v>
      </c>
      <c r="BC2" t="str">
        <f t="shared" si="1"/>
        <v xml:space="preserve"> GO</v>
      </c>
      <c r="BD2" t="str">
        <f t="shared" si="1"/>
        <v xml:space="preserve"> JW</v>
      </c>
      <c r="BE2" t="str">
        <f t="shared" si="1"/>
        <v xml:space="preserve"> LG</v>
      </c>
      <c r="BF2" t="str">
        <f t="shared" si="1"/>
        <v xml:space="preserve"> NT</v>
      </c>
      <c r="BG2" t="str">
        <f t="shared" si="1"/>
        <v xml:space="preserve"> PL</v>
      </c>
      <c r="BH2" t="str">
        <f t="shared" si="1"/>
        <v xml:space="preserve"> RA</v>
      </c>
      <c r="BI2" t="str">
        <f t="shared" si="1"/>
        <v xml:space="preserve"> RO</v>
      </c>
      <c r="BJ2" t="str">
        <f t="shared" si="1"/>
        <v xml:space="preserve"> RP</v>
      </c>
      <c r="BK2" t="str">
        <f t="shared" si="1"/>
        <v xml:space="preserve"> SD</v>
      </c>
      <c r="BL2" t="str">
        <f t="shared" si="1"/>
        <v xml:space="preserve"> SH</v>
      </c>
      <c r="BM2" t="str">
        <f t="shared" si="1"/>
        <v xml:space="preserve"> TH</v>
      </c>
      <c r="BN2" t="str">
        <f t="shared" si="1"/>
        <v xml:space="preserve"> TR</v>
      </c>
      <c r="BO2" t="str">
        <f t="shared" si="1"/>
        <v xml:space="preserve"> WA</v>
      </c>
    </row>
    <row r="3" spans="1:68" x14ac:dyDescent="0.2">
      <c r="A3" t="s">
        <v>68</v>
      </c>
      <c r="B3" t="s">
        <v>69</v>
      </c>
      <c r="C3" t="s">
        <v>12</v>
      </c>
      <c r="D3" t="s">
        <v>13</v>
      </c>
      <c r="E3" t="s">
        <v>14</v>
      </c>
      <c r="F3" t="s">
        <v>15</v>
      </c>
      <c r="G3" t="s">
        <v>16</v>
      </c>
      <c r="H3" t="s">
        <v>17</v>
      </c>
      <c r="I3" t="s">
        <v>18</v>
      </c>
      <c r="J3" t="s">
        <v>19</v>
      </c>
      <c r="K3" t="s">
        <v>20</v>
      </c>
      <c r="L3" t="s">
        <v>21</v>
      </c>
      <c r="M3" t="s">
        <v>22</v>
      </c>
      <c r="N3" t="s">
        <v>23</v>
      </c>
      <c r="O3" t="s">
        <v>24</v>
      </c>
      <c r="P3" t="s">
        <v>25</v>
      </c>
      <c r="Q3" t="s">
        <v>26</v>
      </c>
      <c r="R3" t="s">
        <v>27</v>
      </c>
      <c r="S3" t="s">
        <v>28</v>
      </c>
      <c r="T3" t="s">
        <v>29</v>
      </c>
      <c r="U3" t="s">
        <v>30</v>
      </c>
      <c r="V3" s="3">
        <v>1</v>
      </c>
      <c r="W3" s="3">
        <v>2</v>
      </c>
      <c r="X3" s="3">
        <v>4</v>
      </c>
      <c r="Y3" s="3">
        <v>3</v>
      </c>
      <c r="Z3" s="3">
        <v>10</v>
      </c>
      <c r="AA3" s="3">
        <v>5</v>
      </c>
      <c r="AE3" s="6" t="s">
        <v>31</v>
      </c>
      <c r="AF3" s="7"/>
      <c r="AG3" s="4">
        <v>1</v>
      </c>
      <c r="AH3" s="4">
        <v>2</v>
      </c>
      <c r="AI3" s="4">
        <v>4</v>
      </c>
      <c r="AJ3" s="4">
        <v>3</v>
      </c>
      <c r="AK3" s="4">
        <v>10</v>
      </c>
      <c r="AL3" s="4">
        <v>5</v>
      </c>
      <c r="AM3" s="7"/>
      <c r="AX3" t="s">
        <v>32</v>
      </c>
      <c r="AY3" t="s">
        <v>33</v>
      </c>
      <c r="AZ3" t="s">
        <v>34</v>
      </c>
      <c r="BA3" t="s">
        <v>35</v>
      </c>
      <c r="BB3" t="s">
        <v>36</v>
      </c>
      <c r="BC3" t="s">
        <v>37</v>
      </c>
      <c r="BD3" t="s">
        <v>38</v>
      </c>
      <c r="BE3" t="s">
        <v>39</v>
      </c>
      <c r="BF3" t="s">
        <v>40</v>
      </c>
      <c r="BG3" t="s">
        <v>41</v>
      </c>
      <c r="BH3" t="s">
        <v>42</v>
      </c>
      <c r="BI3" t="s">
        <v>43</v>
      </c>
      <c r="BJ3" t="s">
        <v>44</v>
      </c>
      <c r="BK3" t="s">
        <v>45</v>
      </c>
      <c r="BL3" t="s">
        <v>46</v>
      </c>
      <c r="BM3" t="s">
        <v>47</v>
      </c>
      <c r="BN3" t="s">
        <v>48</v>
      </c>
      <c r="BO3" t="s">
        <v>49</v>
      </c>
      <c r="BP3" t="s">
        <v>28</v>
      </c>
    </row>
    <row r="4" spans="1:68" x14ac:dyDescent="0.2">
      <c r="A4" t="s">
        <v>50</v>
      </c>
      <c r="B4">
        <v>0</v>
      </c>
      <c r="C4">
        <v>361</v>
      </c>
      <c r="D4">
        <v>95</v>
      </c>
      <c r="E4">
        <v>485</v>
      </c>
      <c r="F4">
        <v>115</v>
      </c>
      <c r="G4">
        <v>0</v>
      </c>
      <c r="H4">
        <v>253</v>
      </c>
      <c r="I4">
        <v>186</v>
      </c>
      <c r="J4">
        <v>31</v>
      </c>
      <c r="K4">
        <v>393</v>
      </c>
      <c r="N4">
        <v>2768</v>
      </c>
      <c r="O4">
        <v>2189</v>
      </c>
      <c r="P4">
        <v>269</v>
      </c>
      <c r="Q4">
        <v>0</v>
      </c>
      <c r="R4">
        <v>0</v>
      </c>
      <c r="S4">
        <v>7145</v>
      </c>
      <c r="T4">
        <f>IF(ISNUMBER(MATCH(B4,[2]key!C$13:C$90,0)),MATCH(B4,[2]key!C$13:C$90,0),0)</f>
        <v>0</v>
      </c>
      <c r="U4">
        <v>1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f>SUM(V4:AA4)</f>
        <v>0</v>
      </c>
      <c r="AE4">
        <v>3</v>
      </c>
      <c r="AF4" s="7" t="s">
        <v>12</v>
      </c>
      <c r="AG4" s="8">
        <f t="shared" ref="AG4:AM20" ca="1" si="2">SUMPRODUCT(INDIRECT(ADDRESS(5,AG$1,1,1)&amp;":"&amp;ADDRESS(48,AG$1,1,1)),INDIRECT(ADDRESS(5,$AE4,1,1)&amp;":"&amp;ADDRESS(48,$AE4,1,1)))</f>
        <v>2184.9</v>
      </c>
      <c r="AH4" s="8">
        <f t="shared" ca="1" si="2"/>
        <v>33050.199999999997</v>
      </c>
      <c r="AI4" s="8">
        <f t="shared" ca="1" si="2"/>
        <v>3863.7999999999997</v>
      </c>
      <c r="AJ4" s="8">
        <f t="shared" ca="1" si="2"/>
        <v>187</v>
      </c>
      <c r="AK4" s="8">
        <f t="shared" ca="1" si="2"/>
        <v>244</v>
      </c>
      <c r="AL4" s="8">
        <f t="shared" ca="1" si="2"/>
        <v>1586.6</v>
      </c>
      <c r="AM4" s="8">
        <f t="shared" ca="1" si="2"/>
        <v>41116.5</v>
      </c>
      <c r="AX4" t="str">
        <f>INDEX([2]key!B$13:B$90,AY4,1)</f>
        <v>Alfalfa</v>
      </c>
      <c r="AY4">
        <v>1</v>
      </c>
      <c r="AZ4" s="9">
        <f t="shared" ref="AZ4:BP4" si="3">SUMPRODUCT($V$5:$V$46,C$5:C$46)</f>
        <v>2184.9</v>
      </c>
      <c r="BA4" s="9">
        <f t="shared" si="3"/>
        <v>1152.4000000000001</v>
      </c>
      <c r="BB4" s="9">
        <f t="shared" si="3"/>
        <v>333</v>
      </c>
      <c r="BC4" s="9">
        <f t="shared" si="3"/>
        <v>10</v>
      </c>
      <c r="BD4" s="9">
        <f t="shared" si="3"/>
        <v>0</v>
      </c>
      <c r="BE4" s="9">
        <f t="shared" si="3"/>
        <v>0</v>
      </c>
      <c r="BF4" s="9">
        <f t="shared" si="3"/>
        <v>381.59999999999997</v>
      </c>
      <c r="BG4" s="9">
        <f t="shared" si="3"/>
        <v>124</v>
      </c>
      <c r="BH4" s="9">
        <f t="shared" si="3"/>
        <v>1852</v>
      </c>
      <c r="BI4" s="9">
        <f t="shared" si="3"/>
        <v>0</v>
      </c>
      <c r="BJ4" s="9">
        <f t="shared" si="3"/>
        <v>0</v>
      </c>
      <c r="BK4" s="9">
        <f t="shared" si="3"/>
        <v>1333.1</v>
      </c>
      <c r="BL4" s="9">
        <f t="shared" si="3"/>
        <v>1578.6</v>
      </c>
      <c r="BM4" s="9">
        <f t="shared" si="3"/>
        <v>460.2</v>
      </c>
      <c r="BN4" s="9">
        <f t="shared" si="3"/>
        <v>156.5</v>
      </c>
      <c r="BO4" s="9">
        <f t="shared" si="3"/>
        <v>99</v>
      </c>
      <c r="BP4" s="9">
        <f t="shared" si="3"/>
        <v>9665.2999999999993</v>
      </c>
    </row>
    <row r="5" spans="1:68" x14ac:dyDescent="0.2">
      <c r="A5" t="s">
        <v>2</v>
      </c>
      <c r="B5">
        <v>1</v>
      </c>
      <c r="C5">
        <v>1688</v>
      </c>
      <c r="D5">
        <v>1027</v>
      </c>
      <c r="E5">
        <v>244</v>
      </c>
      <c r="F5">
        <v>10</v>
      </c>
      <c r="I5">
        <v>304</v>
      </c>
      <c r="J5">
        <v>68</v>
      </c>
      <c r="K5">
        <v>1649</v>
      </c>
      <c r="N5">
        <v>828</v>
      </c>
      <c r="O5">
        <v>1367</v>
      </c>
      <c r="P5">
        <v>165</v>
      </c>
      <c r="Q5">
        <v>93</v>
      </c>
      <c r="S5">
        <v>7443</v>
      </c>
      <c r="T5">
        <v>1</v>
      </c>
      <c r="U5">
        <v>1</v>
      </c>
      <c r="V5">
        <f t="shared" ref="V5:V48" si="4">IF(ISNUMBER(SEARCH(V$2,$A5)),IF($W5&gt;0,(1-$W5)/($U5-1),1/$U5),0)</f>
        <v>1</v>
      </c>
      <c r="W5">
        <f t="shared" ref="W5:W48" si="5">IF(ISNUMBER(SEARCH(W$2,$A5)),IF($U5=1,1,W$1),0)</f>
        <v>0</v>
      </c>
      <c r="X5">
        <f t="shared" ref="X5:AA24" si="6">IF(ISNUMBER(SEARCH(X$2,$A5)),IF($W5&gt;0,(1-$W5)/($U5-1),1/$U5),0)</f>
        <v>0</v>
      </c>
      <c r="Y5">
        <f t="shared" si="6"/>
        <v>0</v>
      </c>
      <c r="Z5">
        <f t="shared" si="6"/>
        <v>0</v>
      </c>
      <c r="AA5">
        <f t="shared" si="6"/>
        <v>0</v>
      </c>
      <c r="AB5">
        <f>SUM(V5:AA5)</f>
        <v>1</v>
      </c>
      <c r="AE5">
        <f>1+AE4</f>
        <v>4</v>
      </c>
      <c r="AF5" s="7" t="s">
        <v>13</v>
      </c>
      <c r="AG5" s="8">
        <f t="shared" ca="1" si="2"/>
        <v>1152.4000000000001</v>
      </c>
      <c r="AH5" s="8">
        <f t="shared" ca="1" si="2"/>
        <v>5553.2</v>
      </c>
      <c r="AI5" s="8">
        <f t="shared" ca="1" si="2"/>
        <v>608.6</v>
      </c>
      <c r="AJ5" s="8">
        <f t="shared" ca="1" si="2"/>
        <v>330</v>
      </c>
      <c r="AK5" s="8">
        <f t="shared" ca="1" si="2"/>
        <v>40</v>
      </c>
      <c r="AL5" s="8">
        <f t="shared" ca="1" si="2"/>
        <v>219</v>
      </c>
      <c r="AM5" s="8">
        <f t="shared" ca="1" si="2"/>
        <v>7903.2</v>
      </c>
      <c r="AX5" t="str">
        <f>INDEX([2]key!B$13:B$90,AY5,1)</f>
        <v>Corn</v>
      </c>
      <c r="AY5">
        <v>2</v>
      </c>
      <c r="AZ5" s="9">
        <f t="shared" ref="AZ5:BP5" si="7">SUMPRODUCT($W$5:$W$46,C$5:C$46)</f>
        <v>33050.199999999997</v>
      </c>
      <c r="BA5" s="9">
        <f t="shared" si="7"/>
        <v>5553.2</v>
      </c>
      <c r="BB5" s="9">
        <f t="shared" si="7"/>
        <v>8662.2000000000007</v>
      </c>
      <c r="BC5" s="9">
        <f t="shared" si="7"/>
        <v>9509.6</v>
      </c>
      <c r="BD5" s="9">
        <f t="shared" si="7"/>
        <v>1113.2</v>
      </c>
      <c r="BE5" s="9">
        <f t="shared" si="7"/>
        <v>4001.3999999999996</v>
      </c>
      <c r="BF5" s="9">
        <f t="shared" si="7"/>
        <v>6718.0000000000009</v>
      </c>
      <c r="BG5" s="9">
        <f t="shared" si="7"/>
        <v>3095</v>
      </c>
      <c r="BH5" s="9">
        <f t="shared" si="7"/>
        <v>10417.800000000001</v>
      </c>
      <c r="BI5" s="9">
        <f t="shared" si="7"/>
        <v>0</v>
      </c>
      <c r="BJ5" s="9">
        <f t="shared" si="7"/>
        <v>180</v>
      </c>
      <c r="BK5" s="9">
        <f t="shared" si="7"/>
        <v>52600.400000000009</v>
      </c>
      <c r="BL5" s="9">
        <f t="shared" si="7"/>
        <v>84226</v>
      </c>
      <c r="BM5" s="9">
        <f t="shared" si="7"/>
        <v>68278</v>
      </c>
      <c r="BN5" s="9">
        <f t="shared" si="7"/>
        <v>905</v>
      </c>
      <c r="BO5" s="9">
        <f t="shared" si="7"/>
        <v>1025</v>
      </c>
      <c r="BP5" s="9">
        <f t="shared" si="7"/>
        <v>289334.99999999988</v>
      </c>
    </row>
    <row r="6" spans="1:68" x14ac:dyDescent="0.2">
      <c r="A6" t="s">
        <v>3</v>
      </c>
      <c r="B6">
        <v>2</v>
      </c>
      <c r="C6">
        <v>26987</v>
      </c>
      <c r="D6">
        <v>5054</v>
      </c>
      <c r="E6">
        <v>3767</v>
      </c>
      <c r="F6">
        <v>7236</v>
      </c>
      <c r="G6">
        <v>906</v>
      </c>
      <c r="H6">
        <v>2331</v>
      </c>
      <c r="I6">
        <v>4818</v>
      </c>
      <c r="J6">
        <v>1947</v>
      </c>
      <c r="K6">
        <v>7877</v>
      </c>
      <c r="M6">
        <v>180</v>
      </c>
      <c r="N6">
        <v>34062</v>
      </c>
      <c r="O6">
        <v>65242</v>
      </c>
      <c r="P6">
        <v>43798</v>
      </c>
      <c r="Q6">
        <v>905</v>
      </c>
      <c r="R6">
        <v>833</v>
      </c>
      <c r="S6">
        <v>205943</v>
      </c>
      <c r="T6">
        <v>2</v>
      </c>
      <c r="U6">
        <v>1</v>
      </c>
      <c r="V6">
        <f t="shared" si="4"/>
        <v>0</v>
      </c>
      <c r="W6">
        <f t="shared" si="5"/>
        <v>1</v>
      </c>
      <c r="X6">
        <f t="shared" si="6"/>
        <v>0</v>
      </c>
      <c r="Y6">
        <f t="shared" si="6"/>
        <v>0</v>
      </c>
      <c r="Z6">
        <f t="shared" si="6"/>
        <v>0</v>
      </c>
      <c r="AA6">
        <f t="shared" si="6"/>
        <v>0</v>
      </c>
      <c r="AB6">
        <f t="shared" ref="AB6:AB43" si="8">SUM(V6:AA6)</f>
        <v>1</v>
      </c>
      <c r="AE6">
        <f t="shared" ref="AE6:AE20" si="9">1+AE5</f>
        <v>5</v>
      </c>
      <c r="AF6" s="7" t="s">
        <v>14</v>
      </c>
      <c r="AG6" s="8">
        <f t="shared" ca="1" si="2"/>
        <v>333</v>
      </c>
      <c r="AH6" s="8">
        <f t="shared" ca="1" si="2"/>
        <v>8662.2000000000007</v>
      </c>
      <c r="AI6" s="8">
        <f t="shared" ca="1" si="2"/>
        <v>2328.4</v>
      </c>
      <c r="AJ6" s="8">
        <f t="shared" ca="1" si="2"/>
        <v>1181.9000000000001</v>
      </c>
      <c r="AK6" s="8">
        <f t="shared" ca="1" si="2"/>
        <v>0</v>
      </c>
      <c r="AL6" s="8">
        <f t="shared" ca="1" si="2"/>
        <v>903</v>
      </c>
      <c r="AM6" s="8">
        <f t="shared" ca="1" si="2"/>
        <v>13408.5</v>
      </c>
      <c r="AX6" t="str">
        <f>INDEX([2]key!B$13:B$90,AY6,1)</f>
        <v>Soybeans</v>
      </c>
      <c r="AY6">
        <v>4</v>
      </c>
      <c r="AZ6" s="9">
        <f t="shared" ref="AZ6:BP6" si="10">SUMPRODUCT($X$5:$X$46,C$5:C$46)</f>
        <v>3863.7999999999997</v>
      </c>
      <c r="BA6" s="9">
        <f t="shared" si="10"/>
        <v>608.6</v>
      </c>
      <c r="BB6" s="9">
        <f t="shared" si="10"/>
        <v>2328.4</v>
      </c>
      <c r="BC6" s="9">
        <f t="shared" si="10"/>
        <v>789.73333333333346</v>
      </c>
      <c r="BD6" s="9">
        <f t="shared" si="10"/>
        <v>249.79999999999998</v>
      </c>
      <c r="BE6" s="9">
        <f t="shared" si="10"/>
        <v>117</v>
      </c>
      <c r="BF6" s="9">
        <f t="shared" si="10"/>
        <v>1119.8999999999999</v>
      </c>
      <c r="BG6" s="9">
        <f t="shared" si="10"/>
        <v>857.19999999999993</v>
      </c>
      <c r="BH6" s="9">
        <f t="shared" si="10"/>
        <v>1028.5</v>
      </c>
      <c r="BI6" s="9">
        <f t="shared" si="10"/>
        <v>0</v>
      </c>
      <c r="BJ6" s="9">
        <f t="shared" si="10"/>
        <v>40</v>
      </c>
      <c r="BK6" s="9">
        <f t="shared" si="10"/>
        <v>5490.5</v>
      </c>
      <c r="BL6" s="9">
        <f t="shared" si="10"/>
        <v>1882.8</v>
      </c>
      <c r="BM6" s="9">
        <f t="shared" si="10"/>
        <v>7784.8</v>
      </c>
      <c r="BN6" s="9">
        <f t="shared" si="10"/>
        <v>408</v>
      </c>
      <c r="BO6" s="9">
        <f t="shared" si="10"/>
        <v>0</v>
      </c>
      <c r="BP6" s="9">
        <f t="shared" si="10"/>
        <v>26569.033333333333</v>
      </c>
    </row>
    <row r="7" spans="1:68" x14ac:dyDescent="0.2">
      <c r="A7" t="s">
        <v>5</v>
      </c>
      <c r="B7">
        <v>3</v>
      </c>
      <c r="C7">
        <v>118</v>
      </c>
      <c r="D7">
        <v>266</v>
      </c>
      <c r="E7">
        <v>1068</v>
      </c>
      <c r="F7">
        <v>683</v>
      </c>
      <c r="H7">
        <v>121</v>
      </c>
      <c r="I7">
        <v>326</v>
      </c>
      <c r="J7">
        <v>92</v>
      </c>
      <c r="K7">
        <v>557</v>
      </c>
      <c r="N7">
        <v>1480</v>
      </c>
      <c r="O7">
        <v>761</v>
      </c>
      <c r="P7">
        <v>658</v>
      </c>
      <c r="Q7">
        <v>276</v>
      </c>
      <c r="R7">
        <v>0</v>
      </c>
      <c r="S7">
        <v>6406</v>
      </c>
      <c r="T7">
        <v>3</v>
      </c>
      <c r="U7">
        <v>1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6"/>
        <v>1</v>
      </c>
      <c r="Z7">
        <f t="shared" si="6"/>
        <v>0</v>
      </c>
      <c r="AA7">
        <f t="shared" si="6"/>
        <v>0</v>
      </c>
      <c r="AB7">
        <f t="shared" si="8"/>
        <v>1</v>
      </c>
      <c r="AE7">
        <f t="shared" si="9"/>
        <v>6</v>
      </c>
      <c r="AF7" s="7" t="s">
        <v>15</v>
      </c>
      <c r="AG7" s="8">
        <f t="shared" ca="1" si="2"/>
        <v>10</v>
      </c>
      <c r="AH7" s="8">
        <f t="shared" ca="1" si="2"/>
        <v>9509.6</v>
      </c>
      <c r="AI7" s="8">
        <f t="shared" ca="1" si="2"/>
        <v>789.73333333333346</v>
      </c>
      <c r="AJ7" s="8">
        <f t="shared" ca="1" si="2"/>
        <v>1005.8666666666667</v>
      </c>
      <c r="AK7" s="8">
        <f t="shared" ca="1" si="2"/>
        <v>0</v>
      </c>
      <c r="AL7" s="8">
        <f t="shared" ca="1" si="2"/>
        <v>1002.2666666666667</v>
      </c>
      <c r="AM7" s="8">
        <f t="shared" ca="1" si="2"/>
        <v>12317.466666666665</v>
      </c>
      <c r="AX7" t="str">
        <f>INDEX([2]key!B$13:B$90,AY7,1)</f>
        <v>Grain Sorghum</v>
      </c>
      <c r="AY7">
        <v>3</v>
      </c>
      <c r="AZ7" s="9">
        <f t="shared" ref="AZ7:BP7" si="11">SUMPRODUCT($Y$5:$Y$46,C$5:C$46)</f>
        <v>187</v>
      </c>
      <c r="BA7" s="9">
        <f t="shared" si="11"/>
        <v>330</v>
      </c>
      <c r="BB7" s="9">
        <f t="shared" si="11"/>
        <v>1181.9000000000001</v>
      </c>
      <c r="BC7" s="9">
        <f t="shared" si="11"/>
        <v>1005.8666666666667</v>
      </c>
      <c r="BD7" s="9">
        <f t="shared" si="11"/>
        <v>0</v>
      </c>
      <c r="BE7" s="9">
        <f t="shared" si="11"/>
        <v>372</v>
      </c>
      <c r="BF7" s="9">
        <f t="shared" si="11"/>
        <v>394.9</v>
      </c>
      <c r="BG7" s="9">
        <f t="shared" si="11"/>
        <v>212</v>
      </c>
      <c r="BH7" s="9">
        <f t="shared" si="11"/>
        <v>763.9</v>
      </c>
      <c r="BI7" s="9">
        <f t="shared" si="11"/>
        <v>0</v>
      </c>
      <c r="BJ7" s="9">
        <f t="shared" si="11"/>
        <v>0</v>
      </c>
      <c r="BK7" s="9">
        <f t="shared" si="11"/>
        <v>2133.6999999999998</v>
      </c>
      <c r="BL7" s="9">
        <f t="shared" si="11"/>
        <v>1557</v>
      </c>
      <c r="BM7" s="9">
        <f t="shared" si="11"/>
        <v>1090.3</v>
      </c>
      <c r="BN7" s="9">
        <f t="shared" si="11"/>
        <v>276</v>
      </c>
      <c r="BO7" s="9">
        <f t="shared" si="11"/>
        <v>0</v>
      </c>
      <c r="BP7" s="9">
        <f t="shared" si="11"/>
        <v>9504.5666666666675</v>
      </c>
    </row>
    <row r="8" spans="1:68" x14ac:dyDescent="0.2">
      <c r="A8" t="s">
        <v>4</v>
      </c>
      <c r="B8">
        <v>4</v>
      </c>
      <c r="C8">
        <v>3131</v>
      </c>
      <c r="D8">
        <v>592</v>
      </c>
      <c r="E8">
        <v>1078</v>
      </c>
      <c r="F8">
        <v>592</v>
      </c>
      <c r="G8">
        <v>198</v>
      </c>
      <c r="H8">
        <v>93</v>
      </c>
      <c r="I8">
        <v>748</v>
      </c>
      <c r="J8">
        <v>587</v>
      </c>
      <c r="K8">
        <v>801</v>
      </c>
      <c r="M8">
        <v>40</v>
      </c>
      <c r="N8">
        <v>2678</v>
      </c>
      <c r="O8">
        <v>1527</v>
      </c>
      <c r="P8">
        <v>4290</v>
      </c>
      <c r="Q8">
        <v>408</v>
      </c>
      <c r="S8">
        <v>16763</v>
      </c>
      <c r="T8">
        <v>4</v>
      </c>
      <c r="U8">
        <v>1</v>
      </c>
      <c r="V8">
        <f t="shared" si="4"/>
        <v>0</v>
      </c>
      <c r="W8">
        <f t="shared" si="5"/>
        <v>0</v>
      </c>
      <c r="X8">
        <f t="shared" si="6"/>
        <v>1</v>
      </c>
      <c r="Y8">
        <f t="shared" si="6"/>
        <v>0</v>
      </c>
      <c r="Z8">
        <f t="shared" si="6"/>
        <v>0</v>
      </c>
      <c r="AA8">
        <f t="shared" si="6"/>
        <v>0</v>
      </c>
      <c r="AB8">
        <f t="shared" si="8"/>
        <v>1</v>
      </c>
      <c r="AE8">
        <f t="shared" si="9"/>
        <v>7</v>
      </c>
      <c r="AF8" s="7" t="s">
        <v>16</v>
      </c>
      <c r="AG8" s="8">
        <f t="shared" ca="1" si="2"/>
        <v>0</v>
      </c>
      <c r="AH8" s="8">
        <f t="shared" ca="1" si="2"/>
        <v>1113.2</v>
      </c>
      <c r="AI8" s="8">
        <f t="shared" ca="1" si="2"/>
        <v>249.79999999999998</v>
      </c>
      <c r="AJ8" s="8">
        <f t="shared" ca="1" si="2"/>
        <v>0</v>
      </c>
      <c r="AK8" s="8">
        <f t="shared" ca="1" si="2"/>
        <v>0</v>
      </c>
      <c r="AL8" s="8">
        <f t="shared" ca="1" si="2"/>
        <v>0</v>
      </c>
      <c r="AM8" s="8">
        <f t="shared" ca="1" si="2"/>
        <v>1363</v>
      </c>
      <c r="AX8" t="str">
        <f>INDEX([2]key!B$13:B$90,AY8,1)</f>
        <v>Sunflowers</v>
      </c>
      <c r="AY8">
        <v>10</v>
      </c>
      <c r="AZ8" s="9">
        <f t="shared" ref="AZ8:BP8" si="12">SUMPRODUCT($Z$5:$Z$46,C$5:C$46)</f>
        <v>244</v>
      </c>
      <c r="BA8" s="9">
        <f t="shared" si="12"/>
        <v>40</v>
      </c>
      <c r="BB8" s="9">
        <f t="shared" si="12"/>
        <v>0</v>
      </c>
      <c r="BC8" s="9">
        <f t="shared" si="12"/>
        <v>0</v>
      </c>
      <c r="BD8" s="9">
        <f t="shared" si="12"/>
        <v>0</v>
      </c>
      <c r="BE8" s="9">
        <f t="shared" si="12"/>
        <v>0</v>
      </c>
      <c r="BF8" s="9">
        <f t="shared" si="12"/>
        <v>0</v>
      </c>
      <c r="BG8" s="9">
        <f t="shared" si="12"/>
        <v>0</v>
      </c>
      <c r="BH8" s="9">
        <f t="shared" si="12"/>
        <v>0</v>
      </c>
      <c r="BI8" s="9">
        <f t="shared" si="12"/>
        <v>0</v>
      </c>
      <c r="BJ8" s="9">
        <f t="shared" si="12"/>
        <v>0</v>
      </c>
      <c r="BK8" s="9">
        <f t="shared" si="12"/>
        <v>123</v>
      </c>
      <c r="BL8" s="9">
        <f t="shared" si="12"/>
        <v>2721</v>
      </c>
      <c r="BM8" s="9">
        <f t="shared" si="12"/>
        <v>250</v>
      </c>
      <c r="BN8" s="9">
        <f t="shared" si="12"/>
        <v>0</v>
      </c>
      <c r="BO8" s="9">
        <f t="shared" si="12"/>
        <v>0</v>
      </c>
      <c r="BP8" s="9">
        <f t="shared" si="12"/>
        <v>3378</v>
      </c>
    </row>
    <row r="9" spans="1:68" x14ac:dyDescent="0.2">
      <c r="A9" t="s">
        <v>7</v>
      </c>
      <c r="B9">
        <v>5</v>
      </c>
      <c r="C9">
        <v>483</v>
      </c>
      <c r="D9">
        <v>205</v>
      </c>
      <c r="E9">
        <v>783</v>
      </c>
      <c r="F9">
        <v>364</v>
      </c>
      <c r="H9">
        <v>0</v>
      </c>
      <c r="I9">
        <v>306</v>
      </c>
      <c r="J9">
        <v>0</v>
      </c>
      <c r="K9">
        <v>485</v>
      </c>
      <c r="N9">
        <v>852</v>
      </c>
      <c r="O9">
        <v>3885</v>
      </c>
      <c r="P9">
        <v>1984</v>
      </c>
      <c r="Q9">
        <v>148</v>
      </c>
      <c r="R9">
        <v>126</v>
      </c>
      <c r="S9">
        <v>9621</v>
      </c>
      <c r="T9">
        <v>5</v>
      </c>
      <c r="U9">
        <v>1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6"/>
        <v>0</v>
      </c>
      <c r="Z9">
        <f t="shared" si="6"/>
        <v>0</v>
      </c>
      <c r="AA9">
        <f t="shared" si="6"/>
        <v>1</v>
      </c>
      <c r="AB9">
        <f t="shared" si="8"/>
        <v>1</v>
      </c>
      <c r="AE9">
        <f t="shared" si="9"/>
        <v>8</v>
      </c>
      <c r="AF9" s="7" t="s">
        <v>17</v>
      </c>
      <c r="AG9" s="8">
        <f t="shared" ca="1" si="2"/>
        <v>0</v>
      </c>
      <c r="AH9" s="8">
        <f t="shared" ca="1" si="2"/>
        <v>4001.3999999999996</v>
      </c>
      <c r="AI9" s="8">
        <f t="shared" ca="1" si="2"/>
        <v>117</v>
      </c>
      <c r="AJ9" s="8">
        <f t="shared" ca="1" si="2"/>
        <v>372</v>
      </c>
      <c r="AK9" s="8">
        <f t="shared" ca="1" si="2"/>
        <v>0</v>
      </c>
      <c r="AL9" s="8">
        <f t="shared" ca="1" si="2"/>
        <v>621.29999999999995</v>
      </c>
      <c r="AM9" s="8">
        <f t="shared" ca="1" si="2"/>
        <v>5111.7</v>
      </c>
      <c r="AX9" t="str">
        <f>INDEX([2]key!B$13:B$90,AY9,1)</f>
        <v>Wheat</v>
      </c>
      <c r="AY9">
        <v>5</v>
      </c>
      <c r="AZ9" s="9">
        <f t="shared" ref="AZ9:BP9" si="13">SUMPRODUCT($AA$5:$AA$46,C$5:C$46)</f>
        <v>1586.6</v>
      </c>
      <c r="BA9" s="9">
        <f t="shared" si="13"/>
        <v>219</v>
      </c>
      <c r="BB9" s="9">
        <f t="shared" si="13"/>
        <v>903</v>
      </c>
      <c r="BC9" s="9">
        <f t="shared" si="13"/>
        <v>1002.2666666666667</v>
      </c>
      <c r="BD9" s="9">
        <f t="shared" si="13"/>
        <v>0</v>
      </c>
      <c r="BE9" s="9">
        <f t="shared" si="13"/>
        <v>621.29999999999995</v>
      </c>
      <c r="BF9" s="9">
        <f t="shared" si="13"/>
        <v>2203.5</v>
      </c>
      <c r="BG9" s="9">
        <f t="shared" si="13"/>
        <v>192.8</v>
      </c>
      <c r="BH9" s="9">
        <f t="shared" si="13"/>
        <v>908</v>
      </c>
      <c r="BI9" s="9">
        <f t="shared" si="13"/>
        <v>0</v>
      </c>
      <c r="BJ9" s="9">
        <f t="shared" si="13"/>
        <v>0</v>
      </c>
      <c r="BK9" s="9">
        <f t="shared" si="13"/>
        <v>2812.7999999999997</v>
      </c>
      <c r="BL9" s="9">
        <f t="shared" si="13"/>
        <v>7706.9999999999991</v>
      </c>
      <c r="BM9" s="9">
        <f t="shared" si="13"/>
        <v>5394.0999999999995</v>
      </c>
      <c r="BN9" s="9">
        <f t="shared" si="13"/>
        <v>243</v>
      </c>
      <c r="BO9" s="9">
        <f t="shared" si="13"/>
        <v>325.5</v>
      </c>
      <c r="BP9" s="9">
        <f t="shared" si="13"/>
        <v>24118.866666666661</v>
      </c>
    </row>
    <row r="10" spans="1:68" x14ac:dyDescent="0.2">
      <c r="A10" t="s">
        <v>70</v>
      </c>
      <c r="B10">
        <v>6</v>
      </c>
      <c r="C10">
        <v>55</v>
      </c>
      <c r="K10">
        <v>95</v>
      </c>
      <c r="N10">
        <v>145</v>
      </c>
      <c r="P10">
        <v>210</v>
      </c>
      <c r="Q10">
        <v>80</v>
      </c>
      <c r="S10">
        <v>585</v>
      </c>
      <c r="T10">
        <v>6</v>
      </c>
      <c r="U10">
        <v>1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6"/>
        <v>0</v>
      </c>
      <c r="Z10">
        <f t="shared" si="6"/>
        <v>0</v>
      </c>
      <c r="AA10">
        <f t="shared" si="6"/>
        <v>0</v>
      </c>
      <c r="AB10">
        <f t="shared" si="8"/>
        <v>0</v>
      </c>
      <c r="AE10">
        <f t="shared" si="9"/>
        <v>9</v>
      </c>
      <c r="AF10" s="7" t="s">
        <v>18</v>
      </c>
      <c r="AG10" s="8">
        <f t="shared" ca="1" si="2"/>
        <v>381.59999999999997</v>
      </c>
      <c r="AH10" s="8">
        <f t="shared" ca="1" si="2"/>
        <v>6718.0000000000009</v>
      </c>
      <c r="AI10" s="8">
        <f t="shared" ca="1" si="2"/>
        <v>1119.8999999999999</v>
      </c>
      <c r="AJ10" s="8">
        <f t="shared" ca="1" si="2"/>
        <v>394.9</v>
      </c>
      <c r="AK10" s="8">
        <f t="shared" ca="1" si="2"/>
        <v>0</v>
      </c>
      <c r="AL10" s="8">
        <f t="shared" ca="1" si="2"/>
        <v>2203.5</v>
      </c>
      <c r="AM10" s="8">
        <f t="shared" ca="1" si="2"/>
        <v>10817.9</v>
      </c>
      <c r="AZ10" s="9">
        <f>SUM(AZ4:AZ9)</f>
        <v>41116.5</v>
      </c>
      <c r="BA10" s="9">
        <f t="shared" ref="BA10:BP10" si="14">SUM(BA4:BA9)</f>
        <v>7903.2000000000007</v>
      </c>
      <c r="BB10" s="9">
        <f t="shared" si="14"/>
        <v>13408.5</v>
      </c>
      <c r="BC10" s="9">
        <f t="shared" si="14"/>
        <v>12317.466666666667</v>
      </c>
      <c r="BD10" s="9">
        <f t="shared" si="14"/>
        <v>1363</v>
      </c>
      <c r="BE10" s="9">
        <f t="shared" si="14"/>
        <v>5111.7</v>
      </c>
      <c r="BF10" s="9">
        <f t="shared" si="14"/>
        <v>10817.900000000001</v>
      </c>
      <c r="BG10" s="9">
        <f t="shared" si="14"/>
        <v>4481</v>
      </c>
      <c r="BH10" s="9">
        <f t="shared" si="14"/>
        <v>14970.2</v>
      </c>
      <c r="BI10" s="9">
        <f t="shared" si="14"/>
        <v>0</v>
      </c>
      <c r="BJ10" s="9">
        <f t="shared" si="14"/>
        <v>220</v>
      </c>
      <c r="BK10" s="9">
        <f t="shared" si="14"/>
        <v>64493.500000000007</v>
      </c>
      <c r="BL10" s="9">
        <f t="shared" si="14"/>
        <v>99672.400000000009</v>
      </c>
      <c r="BM10" s="9">
        <f t="shared" si="14"/>
        <v>83257.400000000009</v>
      </c>
      <c r="BN10" s="9">
        <f t="shared" si="14"/>
        <v>1988.5</v>
      </c>
      <c r="BO10" s="9">
        <f t="shared" si="14"/>
        <v>1449.5</v>
      </c>
      <c r="BP10" s="9">
        <f t="shared" si="14"/>
        <v>362570.76666666649</v>
      </c>
    </row>
    <row r="11" spans="1:68" x14ac:dyDescent="0.2">
      <c r="A11" t="s">
        <v>71</v>
      </c>
      <c r="B11">
        <v>8</v>
      </c>
      <c r="J11">
        <v>30</v>
      </c>
      <c r="R11">
        <v>80</v>
      </c>
      <c r="S11">
        <v>110</v>
      </c>
      <c r="T11">
        <v>8</v>
      </c>
      <c r="U11">
        <v>1</v>
      </c>
      <c r="V11">
        <f t="shared" si="4"/>
        <v>0</v>
      </c>
      <c r="W11">
        <f t="shared" si="5"/>
        <v>0</v>
      </c>
      <c r="X11">
        <f t="shared" si="6"/>
        <v>0</v>
      </c>
      <c r="Y11">
        <f t="shared" si="6"/>
        <v>0</v>
      </c>
      <c r="Z11">
        <f t="shared" si="6"/>
        <v>0</v>
      </c>
      <c r="AA11">
        <f t="shared" si="6"/>
        <v>0</v>
      </c>
      <c r="AB11">
        <f t="shared" si="8"/>
        <v>0</v>
      </c>
      <c r="AE11">
        <f t="shared" si="9"/>
        <v>10</v>
      </c>
      <c r="AF11" s="7" t="s">
        <v>19</v>
      </c>
      <c r="AG11" s="8">
        <f t="shared" ca="1" si="2"/>
        <v>124</v>
      </c>
      <c r="AH11" s="8">
        <f t="shared" ca="1" si="2"/>
        <v>3095</v>
      </c>
      <c r="AI11" s="8">
        <f t="shared" ca="1" si="2"/>
        <v>857.19999999999993</v>
      </c>
      <c r="AJ11" s="8">
        <f t="shared" ca="1" si="2"/>
        <v>212</v>
      </c>
      <c r="AK11" s="8">
        <f t="shared" ca="1" si="2"/>
        <v>0</v>
      </c>
      <c r="AL11" s="8">
        <f t="shared" ca="1" si="2"/>
        <v>192.8</v>
      </c>
      <c r="AM11" s="8">
        <f t="shared" ca="1" si="2"/>
        <v>4481</v>
      </c>
    </row>
    <row r="12" spans="1:68" x14ac:dyDescent="0.2">
      <c r="A12" t="s">
        <v>72</v>
      </c>
      <c r="B12">
        <v>9</v>
      </c>
      <c r="O12">
        <v>1161</v>
      </c>
      <c r="P12">
        <v>122</v>
      </c>
      <c r="S12">
        <v>1283</v>
      </c>
      <c r="T12">
        <v>9</v>
      </c>
      <c r="U12">
        <v>1</v>
      </c>
      <c r="V12">
        <f t="shared" si="4"/>
        <v>0</v>
      </c>
      <c r="W12">
        <f t="shared" si="5"/>
        <v>0</v>
      </c>
      <c r="X12">
        <f t="shared" si="6"/>
        <v>0</v>
      </c>
      <c r="Y12">
        <f t="shared" si="6"/>
        <v>0</v>
      </c>
      <c r="Z12">
        <f t="shared" si="6"/>
        <v>0</v>
      </c>
      <c r="AA12">
        <f t="shared" si="6"/>
        <v>0</v>
      </c>
      <c r="AB12">
        <f t="shared" si="8"/>
        <v>0</v>
      </c>
      <c r="AE12">
        <f t="shared" si="9"/>
        <v>11</v>
      </c>
      <c r="AF12" s="7" t="s">
        <v>20</v>
      </c>
      <c r="AG12" s="8">
        <f t="shared" ca="1" si="2"/>
        <v>1852</v>
      </c>
      <c r="AH12" s="8">
        <f t="shared" ca="1" si="2"/>
        <v>10417.800000000001</v>
      </c>
      <c r="AI12" s="8">
        <f t="shared" ca="1" si="2"/>
        <v>1028.5</v>
      </c>
      <c r="AJ12" s="8">
        <f t="shared" ca="1" si="2"/>
        <v>763.9</v>
      </c>
      <c r="AK12" s="8">
        <f t="shared" ca="1" si="2"/>
        <v>0</v>
      </c>
      <c r="AL12" s="8">
        <f t="shared" ca="1" si="2"/>
        <v>908</v>
      </c>
      <c r="AM12" s="8">
        <f t="shared" ca="1" si="2"/>
        <v>14970.2</v>
      </c>
      <c r="AX12" t="s">
        <v>32</v>
      </c>
      <c r="AY12" t="s">
        <v>33</v>
      </c>
      <c r="AZ12" s="10" t="s">
        <v>34</v>
      </c>
      <c r="BA12" s="11" t="s">
        <v>35</v>
      </c>
      <c r="BB12" s="11" t="s">
        <v>36</v>
      </c>
      <c r="BC12" s="11" t="s">
        <v>37</v>
      </c>
      <c r="BD12" s="11" t="s">
        <v>38</v>
      </c>
      <c r="BE12" s="11" t="s">
        <v>39</v>
      </c>
      <c r="BF12" s="11" t="s">
        <v>40</v>
      </c>
      <c r="BG12" s="11" t="s">
        <v>41</v>
      </c>
      <c r="BH12" s="11" t="s">
        <v>42</v>
      </c>
      <c r="BI12" t="s">
        <v>43</v>
      </c>
      <c r="BJ12" t="s">
        <v>44</v>
      </c>
      <c r="BK12" t="s">
        <v>45</v>
      </c>
      <c r="BL12" t="s">
        <v>46</v>
      </c>
      <c r="BM12" t="s">
        <v>47</v>
      </c>
      <c r="BN12" t="s">
        <v>48</v>
      </c>
      <c r="BO12" t="s">
        <v>49</v>
      </c>
      <c r="BP12" t="s">
        <v>28</v>
      </c>
    </row>
    <row r="13" spans="1:68" x14ac:dyDescent="0.2">
      <c r="A13" t="s">
        <v>6</v>
      </c>
      <c r="B13">
        <v>10</v>
      </c>
      <c r="C13">
        <v>244</v>
      </c>
      <c r="D13">
        <v>40</v>
      </c>
      <c r="N13">
        <v>123</v>
      </c>
      <c r="O13">
        <v>2721</v>
      </c>
      <c r="P13">
        <v>250</v>
      </c>
      <c r="S13">
        <v>3378</v>
      </c>
      <c r="T13">
        <v>10</v>
      </c>
      <c r="U13">
        <v>1</v>
      </c>
      <c r="V13">
        <f t="shared" si="4"/>
        <v>0</v>
      </c>
      <c r="W13">
        <f t="shared" si="5"/>
        <v>0</v>
      </c>
      <c r="X13">
        <f t="shared" si="6"/>
        <v>0</v>
      </c>
      <c r="Y13">
        <f t="shared" si="6"/>
        <v>0</v>
      </c>
      <c r="Z13">
        <f t="shared" si="6"/>
        <v>1</v>
      </c>
      <c r="AA13">
        <f t="shared" si="6"/>
        <v>0</v>
      </c>
      <c r="AB13">
        <f t="shared" si="8"/>
        <v>1</v>
      </c>
      <c r="AE13">
        <f t="shared" si="9"/>
        <v>12</v>
      </c>
      <c r="AF13" s="7" t="s">
        <v>21</v>
      </c>
      <c r="AG13" s="8">
        <f t="shared" ca="1" si="2"/>
        <v>0</v>
      </c>
      <c r="AH13" s="8">
        <f t="shared" ca="1" si="2"/>
        <v>0</v>
      </c>
      <c r="AI13" s="8">
        <f t="shared" ca="1" si="2"/>
        <v>0</v>
      </c>
      <c r="AJ13" s="8">
        <f t="shared" ca="1" si="2"/>
        <v>0</v>
      </c>
      <c r="AK13" s="8">
        <f t="shared" ca="1" si="2"/>
        <v>0</v>
      </c>
      <c r="AL13" s="8">
        <f t="shared" ca="1" si="2"/>
        <v>0</v>
      </c>
      <c r="AM13" s="8">
        <f t="shared" ca="1" si="2"/>
        <v>0</v>
      </c>
      <c r="AX13" t="str">
        <f>INDEX([2]key!B$13:B$90,AY13,1)</f>
        <v>Alfalfa</v>
      </c>
      <c r="AY13">
        <v>1</v>
      </c>
      <c r="AZ13">
        <f t="shared" ref="AZ13:BH19" si="15">AZ4/AZ$10</f>
        <v>5.3139250665791109E-2</v>
      </c>
      <c r="BA13">
        <f t="shared" si="15"/>
        <v>0.14581435367952222</v>
      </c>
      <c r="BB13">
        <f t="shared" si="15"/>
        <v>2.483499272849312E-2</v>
      </c>
      <c r="BC13">
        <f t="shared" si="15"/>
        <v>8.118552516210043E-4</v>
      </c>
      <c r="BD13">
        <f t="shared" si="15"/>
        <v>0</v>
      </c>
      <c r="BE13">
        <f t="shared" si="15"/>
        <v>0</v>
      </c>
      <c r="BF13">
        <f t="shared" si="15"/>
        <v>3.5274868504977852E-2</v>
      </c>
      <c r="BG13">
        <f t="shared" si="15"/>
        <v>2.7672394554786879E-2</v>
      </c>
      <c r="BH13">
        <f t="shared" si="15"/>
        <v>0.12371244205154239</v>
      </c>
      <c r="BI13">
        <v>0</v>
      </c>
      <c r="BJ13">
        <f t="shared" ref="BJ13:BP19" si="16">BJ4/BJ$10</f>
        <v>0</v>
      </c>
      <c r="BK13">
        <f t="shared" si="16"/>
        <v>2.0670300107762794E-2</v>
      </c>
      <c r="BL13">
        <f t="shared" si="16"/>
        <v>1.5837884910968329E-2</v>
      </c>
      <c r="BM13">
        <f t="shared" si="16"/>
        <v>5.5274366002301288E-3</v>
      </c>
      <c r="BN13">
        <f t="shared" si="16"/>
        <v>7.8702539602715615E-2</v>
      </c>
      <c r="BO13">
        <f t="shared" si="16"/>
        <v>6.8299413590893407E-2</v>
      </c>
      <c r="BP13">
        <f t="shared" si="16"/>
        <v>2.6657692479895662E-2</v>
      </c>
    </row>
    <row r="14" spans="1:68" x14ac:dyDescent="0.2">
      <c r="A14" t="s">
        <v>73</v>
      </c>
      <c r="B14">
        <v>11</v>
      </c>
      <c r="C14">
        <v>54</v>
      </c>
      <c r="D14">
        <v>20</v>
      </c>
      <c r="F14">
        <v>47</v>
      </c>
      <c r="H14">
        <v>90</v>
      </c>
      <c r="I14">
        <v>10</v>
      </c>
      <c r="K14">
        <v>43</v>
      </c>
      <c r="L14">
        <v>2</v>
      </c>
      <c r="N14">
        <v>17</v>
      </c>
      <c r="O14">
        <v>141</v>
      </c>
      <c r="P14">
        <v>0</v>
      </c>
      <c r="Q14">
        <v>83</v>
      </c>
      <c r="S14">
        <v>507</v>
      </c>
      <c r="T14">
        <v>11</v>
      </c>
      <c r="U14">
        <v>1</v>
      </c>
      <c r="V14">
        <f t="shared" si="4"/>
        <v>0</v>
      </c>
      <c r="W14">
        <f t="shared" si="5"/>
        <v>0</v>
      </c>
      <c r="X14">
        <f t="shared" si="6"/>
        <v>0</v>
      </c>
      <c r="Y14">
        <f t="shared" si="6"/>
        <v>0</v>
      </c>
      <c r="Z14">
        <f t="shared" si="6"/>
        <v>0</v>
      </c>
      <c r="AA14">
        <f t="shared" si="6"/>
        <v>0</v>
      </c>
      <c r="AB14">
        <f t="shared" si="8"/>
        <v>0</v>
      </c>
      <c r="AE14">
        <f t="shared" si="9"/>
        <v>13</v>
      </c>
      <c r="AF14" s="7" t="s">
        <v>22</v>
      </c>
      <c r="AG14" s="8">
        <f t="shared" ca="1" si="2"/>
        <v>0</v>
      </c>
      <c r="AH14" s="8">
        <f t="shared" ca="1" si="2"/>
        <v>180</v>
      </c>
      <c r="AI14" s="8">
        <f t="shared" ca="1" si="2"/>
        <v>40</v>
      </c>
      <c r="AJ14" s="8">
        <f t="shared" ca="1" si="2"/>
        <v>0</v>
      </c>
      <c r="AK14" s="8">
        <f t="shared" ca="1" si="2"/>
        <v>0</v>
      </c>
      <c r="AL14" s="8">
        <f t="shared" ca="1" si="2"/>
        <v>0</v>
      </c>
      <c r="AM14" s="8">
        <f t="shared" ca="1" si="2"/>
        <v>220</v>
      </c>
      <c r="AX14" t="str">
        <f>INDEX([2]key!B$13:B$90,AY14,1)</f>
        <v>Corn</v>
      </c>
      <c r="AY14">
        <v>2</v>
      </c>
      <c r="AZ14">
        <f t="shared" si="15"/>
        <v>0.80381841839650736</v>
      </c>
      <c r="BA14">
        <f t="shared" si="15"/>
        <v>0.70265209029253961</v>
      </c>
      <c r="BB14">
        <f t="shared" si="15"/>
        <v>0.64602304508334274</v>
      </c>
      <c r="BC14">
        <f t="shared" si="15"/>
        <v>0.77204187008151026</v>
      </c>
      <c r="BD14">
        <f t="shared" si="15"/>
        <v>0.81672780630961117</v>
      </c>
      <c r="BE14">
        <f t="shared" si="15"/>
        <v>0.78279241739538696</v>
      </c>
      <c r="BF14">
        <f t="shared" si="15"/>
        <v>0.62100777415209973</v>
      </c>
      <c r="BG14">
        <f t="shared" si="15"/>
        <v>0.69069404150859182</v>
      </c>
      <c r="BH14">
        <f t="shared" si="15"/>
        <v>0.69590252635235339</v>
      </c>
      <c r="BI14">
        <v>0</v>
      </c>
      <c r="BJ14">
        <f t="shared" si="16"/>
        <v>0.81818181818181823</v>
      </c>
      <c r="BK14">
        <f t="shared" si="16"/>
        <v>0.81559226898834769</v>
      </c>
      <c r="BL14">
        <f t="shared" si="16"/>
        <v>0.84502831275257739</v>
      </c>
      <c r="BM14">
        <f t="shared" si="16"/>
        <v>0.82008325986639019</v>
      </c>
      <c r="BN14">
        <f t="shared" si="16"/>
        <v>0.45511692230324363</v>
      </c>
      <c r="BO14">
        <f t="shared" si="16"/>
        <v>0.70714039323904798</v>
      </c>
      <c r="BP14">
        <f t="shared" si="16"/>
        <v>0.79800973106583428</v>
      </c>
    </row>
    <row r="15" spans="1:68" x14ac:dyDescent="0.2">
      <c r="A15" t="s">
        <v>74</v>
      </c>
      <c r="B15">
        <v>12</v>
      </c>
      <c r="D15">
        <v>125</v>
      </c>
      <c r="S15">
        <v>125</v>
      </c>
      <c r="T15">
        <v>12</v>
      </c>
      <c r="U15">
        <v>1</v>
      </c>
      <c r="V15">
        <f t="shared" si="4"/>
        <v>0</v>
      </c>
      <c r="W15">
        <f t="shared" si="5"/>
        <v>0</v>
      </c>
      <c r="X15">
        <f t="shared" si="6"/>
        <v>0</v>
      </c>
      <c r="Y15">
        <f t="shared" si="6"/>
        <v>0</v>
      </c>
      <c r="Z15">
        <f t="shared" si="6"/>
        <v>0</v>
      </c>
      <c r="AA15">
        <f t="shared" si="6"/>
        <v>0</v>
      </c>
      <c r="AB15">
        <f t="shared" si="8"/>
        <v>0</v>
      </c>
      <c r="AE15">
        <f t="shared" si="9"/>
        <v>14</v>
      </c>
      <c r="AF15" s="7" t="s">
        <v>23</v>
      </c>
      <c r="AG15" s="8">
        <f t="shared" ca="1" si="2"/>
        <v>1333.1</v>
      </c>
      <c r="AH15" s="8">
        <f t="shared" ca="1" si="2"/>
        <v>52786.80000000001</v>
      </c>
      <c r="AI15" s="8">
        <f t="shared" ca="1" si="2"/>
        <v>5502.15</v>
      </c>
      <c r="AJ15" s="8">
        <f t="shared" ca="1" si="2"/>
        <v>2145.35</v>
      </c>
      <c r="AK15" s="8">
        <f t="shared" ca="1" si="2"/>
        <v>123</v>
      </c>
      <c r="AL15" s="8">
        <f t="shared" ca="1" si="2"/>
        <v>2824.45</v>
      </c>
      <c r="AM15" s="8">
        <f t="shared" ca="1" si="2"/>
        <v>64714.85</v>
      </c>
      <c r="AX15" t="str">
        <f>INDEX([2]key!B$13:B$90,AY15,1)</f>
        <v>Soybeans</v>
      </c>
      <c r="AY15">
        <v>4</v>
      </c>
      <c r="AZ15">
        <f t="shared" si="15"/>
        <v>9.3972006372137706E-2</v>
      </c>
      <c r="BA15">
        <f t="shared" si="15"/>
        <v>7.700678206296184E-2</v>
      </c>
      <c r="BB15">
        <f t="shared" si="15"/>
        <v>0.17365104224931946</v>
      </c>
      <c r="BC15">
        <f t="shared" si="15"/>
        <v>6.4114915404682796E-2</v>
      </c>
      <c r="BD15">
        <f t="shared" si="15"/>
        <v>0.18327219369038883</v>
      </c>
      <c r="BE15">
        <f t="shared" si="15"/>
        <v>2.2888667175303717E-2</v>
      </c>
      <c r="BF15">
        <f t="shared" si="15"/>
        <v>0.10352286488135402</v>
      </c>
      <c r="BG15">
        <f t="shared" si="15"/>
        <v>0.19129658558357507</v>
      </c>
      <c r="BH15">
        <f t="shared" si="15"/>
        <v>6.8703156938451054E-2</v>
      </c>
      <c r="BI15">
        <v>0</v>
      </c>
      <c r="BJ15">
        <f t="shared" si="16"/>
        <v>0.18181818181818182</v>
      </c>
      <c r="BK15">
        <f t="shared" si="16"/>
        <v>8.513261026304976E-2</v>
      </c>
      <c r="BL15">
        <f t="shared" si="16"/>
        <v>1.8889883257551737E-2</v>
      </c>
      <c r="BM15">
        <f t="shared" si="16"/>
        <v>9.3502799751133223E-2</v>
      </c>
      <c r="BN15">
        <f t="shared" si="16"/>
        <v>0.20517978375660045</v>
      </c>
      <c r="BO15">
        <f t="shared" si="16"/>
        <v>0</v>
      </c>
      <c r="BP15">
        <f t="shared" si="16"/>
        <v>7.3279579535875466E-2</v>
      </c>
    </row>
    <row r="16" spans="1:68" x14ac:dyDescent="0.2">
      <c r="A16" t="s">
        <v>75</v>
      </c>
      <c r="B16">
        <v>14</v>
      </c>
      <c r="H16">
        <v>0</v>
      </c>
      <c r="S16">
        <v>0</v>
      </c>
      <c r="T16">
        <v>14</v>
      </c>
      <c r="U16">
        <v>1</v>
      </c>
      <c r="V16">
        <f t="shared" si="4"/>
        <v>0</v>
      </c>
      <c r="W16">
        <f t="shared" si="5"/>
        <v>0</v>
      </c>
      <c r="X16">
        <f t="shared" si="6"/>
        <v>0</v>
      </c>
      <c r="Y16">
        <f t="shared" si="6"/>
        <v>0</v>
      </c>
      <c r="Z16">
        <f t="shared" si="6"/>
        <v>0</v>
      </c>
      <c r="AA16">
        <f t="shared" si="6"/>
        <v>0</v>
      </c>
      <c r="AB16">
        <f t="shared" si="8"/>
        <v>0</v>
      </c>
      <c r="AE16">
        <f t="shared" si="9"/>
        <v>15</v>
      </c>
      <c r="AF16" s="7" t="s">
        <v>24</v>
      </c>
      <c r="AG16" s="8">
        <f t="shared" ca="1" si="2"/>
        <v>1578.6</v>
      </c>
      <c r="AH16" s="8">
        <f t="shared" ca="1" si="2"/>
        <v>84226</v>
      </c>
      <c r="AI16" s="8">
        <f t="shared" ca="1" si="2"/>
        <v>2002.8</v>
      </c>
      <c r="AJ16" s="8">
        <f t="shared" ca="1" si="2"/>
        <v>1557</v>
      </c>
      <c r="AK16" s="8">
        <f t="shared" ca="1" si="2"/>
        <v>2721</v>
      </c>
      <c r="AL16" s="8">
        <f t="shared" ca="1" si="2"/>
        <v>7826.9999999999991</v>
      </c>
      <c r="AM16" s="8">
        <f t="shared" ca="1" si="2"/>
        <v>99912.400000000009</v>
      </c>
      <c r="AX16" t="str">
        <f>INDEX([2]key!B$13:B$90,AY16,1)</f>
        <v>Grain Sorghum</v>
      </c>
      <c r="AY16">
        <v>3</v>
      </c>
      <c r="AZ16">
        <f t="shared" si="15"/>
        <v>4.5480524850120994E-3</v>
      </c>
      <c r="BA16">
        <f t="shared" si="15"/>
        <v>4.1755238384451866E-2</v>
      </c>
      <c r="BB16">
        <f t="shared" si="15"/>
        <v>8.8145579296714779E-2</v>
      </c>
      <c r="BC16">
        <f t="shared" si="15"/>
        <v>8.1661813576384745E-2</v>
      </c>
      <c r="BD16">
        <f t="shared" si="15"/>
        <v>0</v>
      </c>
      <c r="BE16">
        <f t="shared" si="15"/>
        <v>7.2774223839427193E-2</v>
      </c>
      <c r="BF16">
        <f t="shared" si="15"/>
        <v>3.65043122972111E-2</v>
      </c>
      <c r="BG16">
        <f t="shared" si="15"/>
        <v>4.7310868109796921E-2</v>
      </c>
      <c r="BH16">
        <f t="shared" si="15"/>
        <v>5.1028042377523342E-2</v>
      </c>
      <c r="BI16">
        <v>0</v>
      </c>
      <c r="BJ16">
        <f t="shared" si="16"/>
        <v>0</v>
      </c>
      <c r="BK16">
        <f t="shared" si="16"/>
        <v>3.3083954196934572E-2</v>
      </c>
      <c r="BL16">
        <f t="shared" si="16"/>
        <v>1.5621174969199094E-2</v>
      </c>
      <c r="BM16">
        <f t="shared" si="16"/>
        <v>1.3095532649350086E-2</v>
      </c>
      <c r="BN16">
        <f t="shared" si="16"/>
        <v>0.13879808901181795</v>
      </c>
      <c r="BO16">
        <f t="shared" si="16"/>
        <v>0</v>
      </c>
      <c r="BP16">
        <f t="shared" si="16"/>
        <v>2.621437672443349E-2</v>
      </c>
    </row>
    <row r="17" spans="1:68" x14ac:dyDescent="0.2">
      <c r="A17" t="s">
        <v>76</v>
      </c>
      <c r="B17">
        <v>15</v>
      </c>
      <c r="C17">
        <v>376</v>
      </c>
      <c r="D17">
        <v>835</v>
      </c>
      <c r="F17">
        <v>67</v>
      </c>
      <c r="H17">
        <v>418</v>
      </c>
      <c r="I17">
        <v>257</v>
      </c>
      <c r="J17">
        <v>57</v>
      </c>
      <c r="K17">
        <v>915</v>
      </c>
      <c r="N17">
        <v>374</v>
      </c>
      <c r="O17">
        <v>495</v>
      </c>
      <c r="P17">
        <v>324</v>
      </c>
      <c r="Q17">
        <v>8</v>
      </c>
      <c r="R17">
        <v>270</v>
      </c>
      <c r="S17">
        <v>4396</v>
      </c>
      <c r="T17">
        <v>15</v>
      </c>
      <c r="U17">
        <v>1</v>
      </c>
      <c r="V17">
        <f t="shared" si="4"/>
        <v>0</v>
      </c>
      <c r="W17">
        <f t="shared" si="5"/>
        <v>0</v>
      </c>
      <c r="X17">
        <f t="shared" si="6"/>
        <v>0</v>
      </c>
      <c r="Y17">
        <f t="shared" si="6"/>
        <v>0</v>
      </c>
      <c r="Z17">
        <f t="shared" si="6"/>
        <v>0</v>
      </c>
      <c r="AA17">
        <f t="shared" si="6"/>
        <v>0</v>
      </c>
      <c r="AB17">
        <f t="shared" si="8"/>
        <v>0</v>
      </c>
      <c r="AE17">
        <f t="shared" si="9"/>
        <v>16</v>
      </c>
      <c r="AF17" s="7" t="s">
        <v>25</v>
      </c>
      <c r="AG17" s="8">
        <f t="shared" ca="1" si="2"/>
        <v>460.2</v>
      </c>
      <c r="AH17" s="8">
        <f t="shared" ca="1" si="2"/>
        <v>68278</v>
      </c>
      <c r="AI17" s="8">
        <f t="shared" ca="1" si="2"/>
        <v>7784.8</v>
      </c>
      <c r="AJ17" s="8">
        <f t="shared" ca="1" si="2"/>
        <v>1090.3</v>
      </c>
      <c r="AK17" s="8">
        <f t="shared" ca="1" si="2"/>
        <v>250</v>
      </c>
      <c r="AL17" s="8">
        <f t="shared" ca="1" si="2"/>
        <v>5394.0999999999995</v>
      </c>
      <c r="AM17" s="8">
        <f t="shared" ca="1" si="2"/>
        <v>83257.399999999994</v>
      </c>
      <c r="AX17" t="str">
        <f>INDEX([2]key!B$13:B$90,AY17,1)</f>
        <v>Sunflowers</v>
      </c>
      <c r="AY17">
        <v>10</v>
      </c>
      <c r="AZ17">
        <f t="shared" si="15"/>
        <v>5.9343572531708683E-3</v>
      </c>
      <c r="BA17">
        <f t="shared" si="15"/>
        <v>5.0612410162971955E-3</v>
      </c>
      <c r="BB17">
        <f t="shared" si="15"/>
        <v>0</v>
      </c>
      <c r="BC17">
        <f t="shared" si="15"/>
        <v>0</v>
      </c>
      <c r="BD17">
        <f t="shared" si="15"/>
        <v>0</v>
      </c>
      <c r="BE17">
        <f t="shared" si="15"/>
        <v>0</v>
      </c>
      <c r="BF17">
        <f t="shared" si="15"/>
        <v>0</v>
      </c>
      <c r="BG17">
        <f t="shared" si="15"/>
        <v>0</v>
      </c>
      <c r="BH17">
        <f t="shared" si="15"/>
        <v>0</v>
      </c>
      <c r="BI17">
        <v>0</v>
      </c>
      <c r="BJ17">
        <f t="shared" si="16"/>
        <v>0</v>
      </c>
      <c r="BK17">
        <f t="shared" si="16"/>
        <v>1.9071689395055314E-3</v>
      </c>
      <c r="BL17">
        <f t="shared" si="16"/>
        <v>2.7299432942319034E-2</v>
      </c>
      <c r="BM17">
        <f t="shared" si="16"/>
        <v>3.002736093128058E-3</v>
      </c>
      <c r="BN17">
        <f t="shared" si="16"/>
        <v>0</v>
      </c>
      <c r="BO17">
        <f t="shared" si="16"/>
        <v>0</v>
      </c>
      <c r="BP17">
        <f t="shared" si="16"/>
        <v>9.3168018785849942E-3</v>
      </c>
    </row>
    <row r="18" spans="1:68" x14ac:dyDescent="0.2">
      <c r="A18" t="s">
        <v>77</v>
      </c>
      <c r="B18">
        <v>16</v>
      </c>
      <c r="C18">
        <v>4945</v>
      </c>
      <c r="D18">
        <v>1180</v>
      </c>
      <c r="E18">
        <v>1028</v>
      </c>
      <c r="F18">
        <v>1914</v>
      </c>
      <c r="H18">
        <v>240</v>
      </c>
      <c r="I18">
        <v>594</v>
      </c>
      <c r="J18">
        <v>1111</v>
      </c>
      <c r="K18">
        <v>2121</v>
      </c>
      <c r="N18">
        <v>7337</v>
      </c>
      <c r="O18">
        <v>14255</v>
      </c>
      <c r="P18">
        <v>11458</v>
      </c>
      <c r="Q18">
        <v>170</v>
      </c>
      <c r="R18">
        <v>762</v>
      </c>
      <c r="S18">
        <v>47115</v>
      </c>
      <c r="T18">
        <v>16</v>
      </c>
      <c r="U18">
        <v>1</v>
      </c>
      <c r="V18">
        <f t="shared" si="4"/>
        <v>0</v>
      </c>
      <c r="W18">
        <f t="shared" si="5"/>
        <v>0</v>
      </c>
      <c r="X18">
        <f t="shared" si="6"/>
        <v>0</v>
      </c>
      <c r="Y18">
        <f t="shared" si="6"/>
        <v>0</v>
      </c>
      <c r="Z18">
        <f t="shared" si="6"/>
        <v>0</v>
      </c>
      <c r="AA18">
        <f t="shared" si="6"/>
        <v>0</v>
      </c>
      <c r="AB18">
        <f t="shared" si="8"/>
        <v>0</v>
      </c>
      <c r="AE18">
        <f t="shared" si="9"/>
        <v>17</v>
      </c>
      <c r="AF18" s="7" t="s">
        <v>26</v>
      </c>
      <c r="AG18" s="8">
        <f t="shared" ca="1" si="2"/>
        <v>156.5</v>
      </c>
      <c r="AH18" s="8">
        <f t="shared" ca="1" si="2"/>
        <v>905</v>
      </c>
      <c r="AI18" s="8">
        <f t="shared" ca="1" si="2"/>
        <v>408</v>
      </c>
      <c r="AJ18" s="8">
        <f t="shared" ca="1" si="2"/>
        <v>276</v>
      </c>
      <c r="AK18" s="8">
        <f t="shared" ca="1" si="2"/>
        <v>0</v>
      </c>
      <c r="AL18" s="8">
        <f t="shared" ca="1" si="2"/>
        <v>243</v>
      </c>
      <c r="AM18" s="8">
        <f t="shared" ca="1" si="2"/>
        <v>1988.5</v>
      </c>
      <c r="AX18" t="str">
        <f>INDEX([2]key!B$13:B$90,AY18,1)</f>
        <v>Wheat</v>
      </c>
      <c r="AY18">
        <v>5</v>
      </c>
      <c r="AZ18">
        <f t="shared" si="15"/>
        <v>3.8587914827380734E-2</v>
      </c>
      <c r="BA18">
        <f t="shared" si="15"/>
        <v>2.7710294564227148E-2</v>
      </c>
      <c r="BB18">
        <f t="shared" si="15"/>
        <v>6.7345340642129992E-2</v>
      </c>
      <c r="BC18">
        <f t="shared" si="15"/>
        <v>8.1369545685801195E-2</v>
      </c>
      <c r="BD18">
        <f t="shared" si="15"/>
        <v>0</v>
      </c>
      <c r="BE18">
        <f t="shared" si="15"/>
        <v>0.12154469158988203</v>
      </c>
      <c r="BF18">
        <f t="shared" si="15"/>
        <v>0.20369018016435719</v>
      </c>
      <c r="BG18">
        <f t="shared" si="15"/>
        <v>4.3026110243249274E-2</v>
      </c>
      <c r="BH18">
        <f t="shared" si="15"/>
        <v>6.0653832280129855E-2</v>
      </c>
      <c r="BI18">
        <v>0</v>
      </c>
      <c r="BJ18">
        <f t="shared" si="16"/>
        <v>0</v>
      </c>
      <c r="BK18">
        <f t="shared" si="16"/>
        <v>4.3613697504399661E-2</v>
      </c>
      <c r="BL18">
        <f t="shared" si="16"/>
        <v>7.7323311167384334E-2</v>
      </c>
      <c r="BM18">
        <f t="shared" si="16"/>
        <v>6.478823503976823E-2</v>
      </c>
      <c r="BN18">
        <f t="shared" si="16"/>
        <v>0.12220266532562232</v>
      </c>
      <c r="BO18">
        <f t="shared" si="16"/>
        <v>0.22456019317005865</v>
      </c>
      <c r="BP18">
        <f t="shared" si="16"/>
        <v>6.6521818315376249E-2</v>
      </c>
    </row>
    <row r="19" spans="1:68" x14ac:dyDescent="0.2">
      <c r="A19" t="s">
        <v>78</v>
      </c>
      <c r="B19">
        <v>17</v>
      </c>
      <c r="C19">
        <v>783</v>
      </c>
      <c r="D19">
        <v>179</v>
      </c>
      <c r="E19">
        <v>120</v>
      </c>
      <c r="F19">
        <v>179</v>
      </c>
      <c r="J19">
        <v>95</v>
      </c>
      <c r="K19">
        <v>720</v>
      </c>
      <c r="N19">
        <v>396</v>
      </c>
      <c r="O19">
        <v>345</v>
      </c>
      <c r="P19">
        <v>1581</v>
      </c>
      <c r="Q19">
        <v>1307</v>
      </c>
      <c r="S19">
        <v>5705</v>
      </c>
      <c r="T19">
        <v>17</v>
      </c>
      <c r="U19">
        <v>1</v>
      </c>
      <c r="V19">
        <f t="shared" si="4"/>
        <v>0</v>
      </c>
      <c r="W19">
        <f t="shared" si="5"/>
        <v>0</v>
      </c>
      <c r="X19">
        <f t="shared" si="6"/>
        <v>0</v>
      </c>
      <c r="Y19">
        <f t="shared" si="6"/>
        <v>0</v>
      </c>
      <c r="Z19">
        <f t="shared" si="6"/>
        <v>0</v>
      </c>
      <c r="AA19">
        <f t="shared" si="6"/>
        <v>0</v>
      </c>
      <c r="AB19">
        <f t="shared" si="8"/>
        <v>0</v>
      </c>
      <c r="AE19">
        <f t="shared" si="9"/>
        <v>18</v>
      </c>
      <c r="AF19" s="7" t="s">
        <v>27</v>
      </c>
      <c r="AG19" s="8">
        <f t="shared" ca="1" si="2"/>
        <v>99</v>
      </c>
      <c r="AH19" s="8">
        <f t="shared" ca="1" si="2"/>
        <v>1025</v>
      </c>
      <c r="AI19" s="8">
        <f t="shared" ca="1" si="2"/>
        <v>0</v>
      </c>
      <c r="AJ19" s="8">
        <f t="shared" ca="1" si="2"/>
        <v>0</v>
      </c>
      <c r="AK19" s="8">
        <f t="shared" ca="1" si="2"/>
        <v>0</v>
      </c>
      <c r="AL19" s="8">
        <f t="shared" ca="1" si="2"/>
        <v>325.5</v>
      </c>
      <c r="AM19" s="8">
        <f t="shared" ca="1" si="2"/>
        <v>1449.5</v>
      </c>
      <c r="AZ19">
        <f t="shared" si="15"/>
        <v>1</v>
      </c>
      <c r="BA19">
        <f t="shared" si="15"/>
        <v>1</v>
      </c>
      <c r="BB19">
        <f t="shared" si="15"/>
        <v>1</v>
      </c>
      <c r="BC19">
        <f t="shared" si="15"/>
        <v>1</v>
      </c>
      <c r="BD19">
        <f t="shared" si="15"/>
        <v>1</v>
      </c>
      <c r="BE19">
        <f t="shared" si="15"/>
        <v>1</v>
      </c>
      <c r="BF19">
        <f t="shared" si="15"/>
        <v>1</v>
      </c>
      <c r="BG19">
        <f t="shared" si="15"/>
        <v>1</v>
      </c>
      <c r="BH19">
        <f t="shared" si="15"/>
        <v>1</v>
      </c>
      <c r="BI19">
        <v>0</v>
      </c>
      <c r="BJ19">
        <f t="shared" si="16"/>
        <v>1</v>
      </c>
      <c r="BK19">
        <f t="shared" si="16"/>
        <v>1</v>
      </c>
      <c r="BL19">
        <f t="shared" si="16"/>
        <v>1</v>
      </c>
      <c r="BM19">
        <f t="shared" si="16"/>
        <v>1</v>
      </c>
      <c r="BN19">
        <f t="shared" si="16"/>
        <v>1</v>
      </c>
      <c r="BO19">
        <f t="shared" si="16"/>
        <v>1</v>
      </c>
      <c r="BP19">
        <f t="shared" si="16"/>
        <v>1</v>
      </c>
    </row>
    <row r="20" spans="1:68" x14ac:dyDescent="0.2">
      <c r="A20" t="s">
        <v>79</v>
      </c>
      <c r="B20">
        <v>18</v>
      </c>
      <c r="C20">
        <v>782</v>
      </c>
      <c r="D20">
        <v>307</v>
      </c>
      <c r="E20">
        <v>80</v>
      </c>
      <c r="I20">
        <v>333</v>
      </c>
      <c r="K20">
        <v>340</v>
      </c>
      <c r="N20">
        <v>1164</v>
      </c>
      <c r="O20">
        <v>158</v>
      </c>
      <c r="P20">
        <v>451</v>
      </c>
      <c r="S20">
        <v>3615</v>
      </c>
      <c r="T20">
        <v>18</v>
      </c>
      <c r="U20">
        <v>2</v>
      </c>
      <c r="V20">
        <f t="shared" si="4"/>
        <v>0.19999999999999996</v>
      </c>
      <c r="W20">
        <f t="shared" si="5"/>
        <v>0.8</v>
      </c>
      <c r="X20">
        <f t="shared" si="6"/>
        <v>0</v>
      </c>
      <c r="Y20">
        <f t="shared" si="6"/>
        <v>0</v>
      </c>
      <c r="Z20">
        <f t="shared" si="6"/>
        <v>0</v>
      </c>
      <c r="AA20">
        <f t="shared" si="6"/>
        <v>0</v>
      </c>
      <c r="AB20">
        <f t="shared" si="8"/>
        <v>1</v>
      </c>
      <c r="AE20">
        <f t="shared" si="9"/>
        <v>19</v>
      </c>
      <c r="AF20" s="7" t="s">
        <v>28</v>
      </c>
      <c r="AG20" s="8">
        <f t="shared" ca="1" si="2"/>
        <v>9665.2999999999993</v>
      </c>
      <c r="AH20" s="8">
        <f t="shared" ca="1" si="2"/>
        <v>289521.39999999991</v>
      </c>
      <c r="AI20" s="8">
        <f t="shared" ca="1" si="2"/>
        <v>26700.683333333334</v>
      </c>
      <c r="AJ20" s="8">
        <f t="shared" ca="1" si="2"/>
        <v>9516.2166666666672</v>
      </c>
      <c r="AK20" s="8">
        <f t="shared" ca="1" si="2"/>
        <v>3378</v>
      </c>
      <c r="AL20" s="8">
        <f t="shared" ca="1" si="2"/>
        <v>24250.516666666663</v>
      </c>
      <c r="AM20" s="8">
        <f t="shared" ca="1" si="2"/>
        <v>363032.1166666667</v>
      </c>
    </row>
    <row r="21" spans="1:68" x14ac:dyDescent="0.2">
      <c r="A21" t="s">
        <v>80</v>
      </c>
      <c r="B21">
        <v>19</v>
      </c>
      <c r="K21">
        <v>136</v>
      </c>
      <c r="S21">
        <v>136</v>
      </c>
      <c r="T21">
        <v>19</v>
      </c>
      <c r="U21">
        <v>2</v>
      </c>
      <c r="V21">
        <f t="shared" si="4"/>
        <v>0.5</v>
      </c>
      <c r="W21">
        <f t="shared" si="5"/>
        <v>0</v>
      </c>
      <c r="X21">
        <f t="shared" si="6"/>
        <v>0</v>
      </c>
      <c r="Y21">
        <f t="shared" si="6"/>
        <v>0.5</v>
      </c>
      <c r="Z21">
        <f t="shared" si="6"/>
        <v>0</v>
      </c>
      <c r="AA21">
        <f t="shared" si="6"/>
        <v>0</v>
      </c>
      <c r="AB21">
        <f t="shared" si="8"/>
        <v>1</v>
      </c>
    </row>
    <row r="22" spans="1:68" x14ac:dyDescent="0.2">
      <c r="A22" t="s">
        <v>81</v>
      </c>
      <c r="B22">
        <v>20</v>
      </c>
      <c r="I22">
        <v>22</v>
      </c>
      <c r="N22">
        <v>195</v>
      </c>
      <c r="S22">
        <v>217</v>
      </c>
      <c r="T22">
        <v>20</v>
      </c>
      <c r="U22">
        <v>2</v>
      </c>
      <c r="V22">
        <f t="shared" si="4"/>
        <v>0.5</v>
      </c>
      <c r="W22">
        <f t="shared" si="5"/>
        <v>0</v>
      </c>
      <c r="X22">
        <f t="shared" si="6"/>
        <v>0.5</v>
      </c>
      <c r="Y22">
        <f t="shared" si="6"/>
        <v>0</v>
      </c>
      <c r="Z22">
        <f t="shared" si="6"/>
        <v>0</v>
      </c>
      <c r="AA22">
        <f t="shared" si="6"/>
        <v>0</v>
      </c>
      <c r="AB22">
        <f t="shared" si="8"/>
        <v>1</v>
      </c>
    </row>
    <row r="23" spans="1:68" ht="25.5" x14ac:dyDescent="0.2">
      <c r="A23" t="s">
        <v>82</v>
      </c>
      <c r="B23">
        <v>21</v>
      </c>
      <c r="C23">
        <v>280</v>
      </c>
      <c r="D23">
        <v>28</v>
      </c>
      <c r="N23">
        <v>117</v>
      </c>
      <c r="Q23">
        <v>127</v>
      </c>
      <c r="S23">
        <v>552</v>
      </c>
      <c r="T23">
        <v>21</v>
      </c>
      <c r="U23">
        <v>2</v>
      </c>
      <c r="V23">
        <f t="shared" si="4"/>
        <v>0.5</v>
      </c>
      <c r="W23">
        <f t="shared" si="5"/>
        <v>0</v>
      </c>
      <c r="X23">
        <f t="shared" si="6"/>
        <v>0</v>
      </c>
      <c r="Y23">
        <f t="shared" si="6"/>
        <v>0</v>
      </c>
      <c r="Z23">
        <f t="shared" si="6"/>
        <v>0</v>
      </c>
      <c r="AA23">
        <f t="shared" si="6"/>
        <v>0.5</v>
      </c>
      <c r="AB23">
        <f t="shared" si="8"/>
        <v>1</v>
      </c>
      <c r="AG23" s="3" t="s">
        <v>2</v>
      </c>
      <c r="AH23" s="3" t="s">
        <v>3</v>
      </c>
      <c r="AI23" s="3" t="s">
        <v>4</v>
      </c>
      <c r="AJ23" s="12" t="s">
        <v>5</v>
      </c>
      <c r="AK23" s="12" t="s">
        <v>9</v>
      </c>
      <c r="AL23" s="3" t="s">
        <v>7</v>
      </c>
      <c r="AM23" s="3" t="s">
        <v>10</v>
      </c>
      <c r="AN23" s="13" t="s">
        <v>51</v>
      </c>
    </row>
    <row r="24" spans="1:68" x14ac:dyDescent="0.2">
      <c r="A24" t="s">
        <v>83</v>
      </c>
      <c r="B24">
        <v>22</v>
      </c>
      <c r="C24">
        <v>377</v>
      </c>
      <c r="D24">
        <v>100</v>
      </c>
      <c r="E24">
        <v>99</v>
      </c>
      <c r="K24">
        <v>60</v>
      </c>
      <c r="N24">
        <v>88</v>
      </c>
      <c r="O24">
        <v>360</v>
      </c>
      <c r="P24">
        <v>370</v>
      </c>
      <c r="R24">
        <v>198</v>
      </c>
      <c r="S24">
        <v>1652</v>
      </c>
      <c r="T24">
        <v>22</v>
      </c>
      <c r="U24">
        <v>2</v>
      </c>
      <c r="V24">
        <f t="shared" si="4"/>
        <v>0.5</v>
      </c>
      <c r="W24">
        <f t="shared" si="5"/>
        <v>0</v>
      </c>
      <c r="X24">
        <f t="shared" si="6"/>
        <v>0</v>
      </c>
      <c r="Y24">
        <f t="shared" si="6"/>
        <v>0</v>
      </c>
      <c r="Z24">
        <f t="shared" si="6"/>
        <v>0</v>
      </c>
      <c r="AA24">
        <f t="shared" si="6"/>
        <v>0</v>
      </c>
      <c r="AB24">
        <f t="shared" si="8"/>
        <v>0.5</v>
      </c>
      <c r="AE24" s="6"/>
      <c r="AG24" s="3">
        <v>1</v>
      </c>
      <c r="AH24" s="3">
        <v>2</v>
      </c>
      <c r="AI24" s="3">
        <v>4</v>
      </c>
      <c r="AJ24" s="3">
        <v>3</v>
      </c>
      <c r="AK24" s="3">
        <v>10</v>
      </c>
      <c r="AL24" s="3">
        <v>5</v>
      </c>
      <c r="AN24">
        <v>2013</v>
      </c>
    </row>
    <row r="25" spans="1:68" x14ac:dyDescent="0.2">
      <c r="A25" t="s">
        <v>84</v>
      </c>
      <c r="B25">
        <v>23</v>
      </c>
      <c r="C25">
        <v>120</v>
      </c>
      <c r="F25">
        <v>456</v>
      </c>
      <c r="H25">
        <v>30</v>
      </c>
      <c r="I25">
        <v>286</v>
      </c>
      <c r="K25">
        <v>120</v>
      </c>
      <c r="N25">
        <v>2852</v>
      </c>
      <c r="O25">
        <v>1460</v>
      </c>
      <c r="P25">
        <v>1274</v>
      </c>
      <c r="S25">
        <v>6598</v>
      </c>
      <c r="T25">
        <v>23</v>
      </c>
      <c r="U25">
        <v>2</v>
      </c>
      <c r="V25">
        <f t="shared" si="4"/>
        <v>0</v>
      </c>
      <c r="W25">
        <f t="shared" si="5"/>
        <v>0.8</v>
      </c>
      <c r="X25">
        <f t="shared" ref="X25:AA47" si="17">IF(ISNUMBER(SEARCH(X$2,$A25)),IF($W25&gt;0,(1-$W25)/($U25-1),1/$U25),0)</f>
        <v>0</v>
      </c>
      <c r="Y25">
        <f t="shared" si="17"/>
        <v>0.19999999999999996</v>
      </c>
      <c r="Z25">
        <f t="shared" si="17"/>
        <v>0</v>
      </c>
      <c r="AA25">
        <f t="shared" si="17"/>
        <v>0</v>
      </c>
      <c r="AB25">
        <f t="shared" si="8"/>
        <v>1</v>
      </c>
      <c r="AE25">
        <v>1</v>
      </c>
      <c r="AF25" t="str">
        <f>TRIM(AF4)</f>
        <v>CN</v>
      </c>
      <c r="AG25">
        <f ca="1">AG4/$AM4</f>
        <v>5.3139250665791109E-2</v>
      </c>
      <c r="AH25">
        <f t="shared" ref="AH25:AM25" ca="1" si="18">AH4/$AM4</f>
        <v>0.80381841839650736</v>
      </c>
      <c r="AI25">
        <f t="shared" ca="1" si="18"/>
        <v>9.3972006372137706E-2</v>
      </c>
      <c r="AJ25">
        <f t="shared" ca="1" si="18"/>
        <v>4.5480524850120994E-3</v>
      </c>
      <c r="AK25">
        <f t="shared" ca="1" si="18"/>
        <v>5.9343572531708683E-3</v>
      </c>
      <c r="AL25">
        <f t="shared" ca="1" si="18"/>
        <v>3.8587914827380734E-2</v>
      </c>
      <c r="AM25">
        <f t="shared" ca="1" si="18"/>
        <v>1</v>
      </c>
      <c r="AN25" s="14">
        <v>0.12456149387778638</v>
      </c>
    </row>
    <row r="26" spans="1:68" x14ac:dyDescent="0.2">
      <c r="A26" t="s">
        <v>85</v>
      </c>
      <c r="B26">
        <v>24</v>
      </c>
      <c r="C26">
        <v>2164</v>
      </c>
      <c r="D26">
        <v>83</v>
      </c>
      <c r="E26">
        <v>5265</v>
      </c>
      <c r="F26">
        <v>116</v>
      </c>
      <c r="G26">
        <v>259</v>
      </c>
      <c r="H26">
        <v>120</v>
      </c>
      <c r="I26">
        <v>1577</v>
      </c>
      <c r="J26">
        <v>1267</v>
      </c>
      <c r="K26">
        <v>840</v>
      </c>
      <c r="N26">
        <v>10073</v>
      </c>
      <c r="O26">
        <v>1084</v>
      </c>
      <c r="P26">
        <v>11360</v>
      </c>
      <c r="S26">
        <v>34208</v>
      </c>
      <c r="T26">
        <v>24</v>
      </c>
      <c r="U26">
        <v>2</v>
      </c>
      <c r="V26">
        <f t="shared" si="4"/>
        <v>0</v>
      </c>
      <c r="W26">
        <f t="shared" si="5"/>
        <v>0.8</v>
      </c>
      <c r="X26">
        <f t="shared" si="17"/>
        <v>0.19999999999999996</v>
      </c>
      <c r="Y26">
        <f t="shared" si="17"/>
        <v>0</v>
      </c>
      <c r="Z26">
        <f t="shared" si="17"/>
        <v>0</v>
      </c>
      <c r="AA26">
        <f t="shared" si="17"/>
        <v>0</v>
      </c>
      <c r="AB26">
        <f t="shared" si="8"/>
        <v>1</v>
      </c>
      <c r="AE26">
        <f>1+AE25</f>
        <v>2</v>
      </c>
      <c r="AF26" t="str">
        <f t="shared" ref="AF26:AF40" si="19">TRIM(AF5)</f>
        <v>DC</v>
      </c>
      <c r="AG26">
        <f t="shared" ref="AG26:AM33" ca="1" si="20">AG5/$AM5</f>
        <v>0.14581435367952222</v>
      </c>
      <c r="AH26">
        <f t="shared" ca="1" si="20"/>
        <v>0.70265209029253972</v>
      </c>
      <c r="AI26">
        <f t="shared" ca="1" si="20"/>
        <v>7.700678206296184E-2</v>
      </c>
      <c r="AJ26">
        <f t="shared" ca="1" si="20"/>
        <v>4.1755238384451866E-2</v>
      </c>
      <c r="AK26">
        <f t="shared" ca="1" si="20"/>
        <v>5.0612410162971964E-3</v>
      </c>
      <c r="AL26">
        <f t="shared" ca="1" si="20"/>
        <v>2.7710294564227148E-2</v>
      </c>
      <c r="AM26">
        <f t="shared" ca="1" si="20"/>
        <v>1</v>
      </c>
      <c r="AN26" s="14">
        <v>0.13719741549695924</v>
      </c>
    </row>
    <row r="27" spans="1:68" x14ac:dyDescent="0.2">
      <c r="A27" t="s">
        <v>86</v>
      </c>
      <c r="B27">
        <v>25</v>
      </c>
      <c r="C27">
        <v>2501</v>
      </c>
      <c r="F27">
        <v>1518</v>
      </c>
      <c r="H27">
        <v>1469</v>
      </c>
      <c r="K27">
        <v>1170</v>
      </c>
      <c r="N27">
        <v>4986</v>
      </c>
      <c r="O27">
        <v>15269</v>
      </c>
      <c r="P27">
        <v>8874</v>
      </c>
      <c r="R27">
        <v>240</v>
      </c>
      <c r="S27">
        <v>36027</v>
      </c>
      <c r="T27">
        <v>25</v>
      </c>
      <c r="U27">
        <v>2</v>
      </c>
      <c r="V27">
        <f t="shared" si="4"/>
        <v>0</v>
      </c>
      <c r="W27">
        <f t="shared" si="5"/>
        <v>0.8</v>
      </c>
      <c r="X27">
        <f t="shared" si="17"/>
        <v>0</v>
      </c>
      <c r="Y27">
        <f t="shared" si="17"/>
        <v>0</v>
      </c>
      <c r="Z27">
        <f t="shared" si="17"/>
        <v>0</v>
      </c>
      <c r="AA27">
        <f t="shared" si="17"/>
        <v>0.19999999999999996</v>
      </c>
      <c r="AB27">
        <f t="shared" si="8"/>
        <v>1</v>
      </c>
      <c r="AE27">
        <f t="shared" ref="AE27:AE41" si="21">1+AE26</f>
        <v>3</v>
      </c>
      <c r="AF27" t="str">
        <f t="shared" si="19"/>
        <v>GH</v>
      </c>
      <c r="AG27">
        <f t="shared" ca="1" si="20"/>
        <v>2.483499272849312E-2</v>
      </c>
      <c r="AH27">
        <f t="shared" ca="1" si="20"/>
        <v>0.64602304508334274</v>
      </c>
      <c r="AI27">
        <f t="shared" ca="1" si="20"/>
        <v>0.17365104224931946</v>
      </c>
      <c r="AJ27">
        <f t="shared" ca="1" si="20"/>
        <v>8.8145579296714779E-2</v>
      </c>
      <c r="AK27">
        <f t="shared" ca="1" si="20"/>
        <v>0</v>
      </c>
      <c r="AL27">
        <f t="shared" ca="1" si="20"/>
        <v>6.7345340642129992E-2</v>
      </c>
      <c r="AM27">
        <f t="shared" ca="1" si="20"/>
        <v>1</v>
      </c>
      <c r="AN27" s="14">
        <v>0.13719741549695924</v>
      </c>
    </row>
    <row r="28" spans="1:68" x14ac:dyDescent="0.2">
      <c r="A28" t="s">
        <v>87</v>
      </c>
      <c r="B28">
        <v>26</v>
      </c>
      <c r="C28">
        <v>1438</v>
      </c>
      <c r="D28">
        <v>234</v>
      </c>
      <c r="F28">
        <v>240</v>
      </c>
      <c r="H28">
        <v>469</v>
      </c>
      <c r="I28">
        <v>62</v>
      </c>
      <c r="K28">
        <v>382</v>
      </c>
      <c r="N28">
        <v>441</v>
      </c>
      <c r="O28">
        <v>4172</v>
      </c>
      <c r="P28">
        <v>3663</v>
      </c>
      <c r="S28">
        <v>11101</v>
      </c>
      <c r="T28">
        <v>26</v>
      </c>
      <c r="U28">
        <v>2</v>
      </c>
      <c r="V28">
        <f t="shared" si="4"/>
        <v>0</v>
      </c>
      <c r="W28">
        <f t="shared" si="5"/>
        <v>0.8</v>
      </c>
      <c r="X28">
        <f t="shared" si="17"/>
        <v>0</v>
      </c>
      <c r="Y28">
        <f t="shared" si="17"/>
        <v>0</v>
      </c>
      <c r="Z28">
        <f t="shared" si="17"/>
        <v>0</v>
      </c>
      <c r="AA28">
        <f t="shared" si="17"/>
        <v>0</v>
      </c>
      <c r="AB28">
        <f t="shared" si="8"/>
        <v>0.8</v>
      </c>
      <c r="AE28">
        <f t="shared" si="21"/>
        <v>4</v>
      </c>
      <c r="AF28" t="str">
        <f t="shared" si="19"/>
        <v>GO</v>
      </c>
      <c r="AG28">
        <f t="shared" ca="1" si="20"/>
        <v>8.1185525162100441E-4</v>
      </c>
      <c r="AH28">
        <f t="shared" ca="1" si="20"/>
        <v>0.77204187008151037</v>
      </c>
      <c r="AI28">
        <f t="shared" ca="1" si="20"/>
        <v>6.4114915404682796E-2</v>
      </c>
      <c r="AJ28">
        <f t="shared" ca="1" si="20"/>
        <v>8.1661813576384759E-2</v>
      </c>
      <c r="AK28">
        <f t="shared" ca="1" si="20"/>
        <v>0</v>
      </c>
      <c r="AL28">
        <f t="shared" ca="1" si="20"/>
        <v>8.1369545685801195E-2</v>
      </c>
      <c r="AM28">
        <f t="shared" ca="1" si="20"/>
        <v>1</v>
      </c>
      <c r="AN28" s="14">
        <v>0.1336755941101799</v>
      </c>
    </row>
    <row r="29" spans="1:68" x14ac:dyDescent="0.2">
      <c r="A29" t="s">
        <v>88</v>
      </c>
      <c r="B29">
        <v>27</v>
      </c>
      <c r="E29">
        <v>120</v>
      </c>
      <c r="P29">
        <v>115</v>
      </c>
      <c r="S29">
        <v>235</v>
      </c>
      <c r="T29">
        <v>27</v>
      </c>
      <c r="U29">
        <v>2</v>
      </c>
      <c r="V29">
        <f t="shared" si="4"/>
        <v>0</v>
      </c>
      <c r="W29">
        <f t="shared" si="5"/>
        <v>0</v>
      </c>
      <c r="X29">
        <f t="shared" si="17"/>
        <v>0.5</v>
      </c>
      <c r="Y29">
        <f t="shared" si="17"/>
        <v>0.5</v>
      </c>
      <c r="Z29">
        <f t="shared" si="17"/>
        <v>0</v>
      </c>
      <c r="AA29">
        <f t="shared" si="17"/>
        <v>0</v>
      </c>
      <c r="AB29">
        <f t="shared" si="8"/>
        <v>1</v>
      </c>
      <c r="AE29">
        <f t="shared" si="21"/>
        <v>5</v>
      </c>
      <c r="AF29" t="str">
        <f t="shared" si="19"/>
        <v>JW</v>
      </c>
      <c r="AG29">
        <f t="shared" ca="1" si="20"/>
        <v>0</v>
      </c>
      <c r="AH29">
        <f t="shared" ca="1" si="20"/>
        <v>0.81672780630961117</v>
      </c>
      <c r="AI29">
        <f t="shared" ca="1" si="20"/>
        <v>0.18327219369038883</v>
      </c>
      <c r="AJ29">
        <f t="shared" ca="1" si="20"/>
        <v>0</v>
      </c>
      <c r="AK29">
        <f t="shared" ca="1" si="20"/>
        <v>0</v>
      </c>
      <c r="AL29">
        <f t="shared" ca="1" si="20"/>
        <v>0</v>
      </c>
      <c r="AM29">
        <f t="shared" ca="1" si="20"/>
        <v>1</v>
      </c>
      <c r="AN29" s="14">
        <v>0.12156089673063793</v>
      </c>
    </row>
    <row r="30" spans="1:68" x14ac:dyDescent="0.2">
      <c r="A30" t="s">
        <v>89</v>
      </c>
      <c r="B30">
        <v>28</v>
      </c>
      <c r="C30">
        <v>90</v>
      </c>
      <c r="F30">
        <v>264</v>
      </c>
      <c r="H30">
        <v>490</v>
      </c>
      <c r="J30">
        <v>240</v>
      </c>
      <c r="K30">
        <v>139</v>
      </c>
      <c r="N30">
        <v>120</v>
      </c>
      <c r="O30">
        <v>360</v>
      </c>
      <c r="P30">
        <v>240</v>
      </c>
      <c r="S30">
        <v>1943</v>
      </c>
      <c r="T30">
        <v>28</v>
      </c>
      <c r="U30">
        <v>2</v>
      </c>
      <c r="V30">
        <f t="shared" si="4"/>
        <v>0</v>
      </c>
      <c r="W30">
        <f t="shared" si="5"/>
        <v>0</v>
      </c>
      <c r="X30">
        <f t="shared" si="17"/>
        <v>0</v>
      </c>
      <c r="Y30">
        <f t="shared" si="17"/>
        <v>0.5</v>
      </c>
      <c r="Z30">
        <f t="shared" si="17"/>
        <v>0</v>
      </c>
      <c r="AA30">
        <f t="shared" si="17"/>
        <v>0.5</v>
      </c>
      <c r="AB30">
        <f t="shared" si="8"/>
        <v>1</v>
      </c>
      <c r="AE30">
        <f t="shared" si="21"/>
        <v>6</v>
      </c>
      <c r="AF30" t="str">
        <f t="shared" si="19"/>
        <v>LG</v>
      </c>
      <c r="AG30">
        <f t="shared" ca="1" si="20"/>
        <v>0</v>
      </c>
      <c r="AH30">
        <f t="shared" ca="1" si="20"/>
        <v>0.78279241739538696</v>
      </c>
      <c r="AI30">
        <f t="shared" ca="1" si="20"/>
        <v>2.2888667175303717E-2</v>
      </c>
      <c r="AJ30">
        <f t="shared" ca="1" si="20"/>
        <v>7.2774223839427193E-2</v>
      </c>
      <c r="AK30">
        <f t="shared" ca="1" si="20"/>
        <v>0</v>
      </c>
      <c r="AL30">
        <f t="shared" ca="1" si="20"/>
        <v>0.12154469158988203</v>
      </c>
      <c r="AM30">
        <f t="shared" ca="1" si="20"/>
        <v>1</v>
      </c>
      <c r="AN30" s="14">
        <v>0.15143771898760522</v>
      </c>
    </row>
    <row r="31" spans="1:68" x14ac:dyDescent="0.2">
      <c r="A31" t="s">
        <v>90</v>
      </c>
      <c r="B31">
        <v>29</v>
      </c>
      <c r="D31">
        <v>128</v>
      </c>
      <c r="F31">
        <v>90</v>
      </c>
      <c r="O31">
        <v>370</v>
      </c>
      <c r="S31">
        <v>588</v>
      </c>
      <c r="T31">
        <v>29</v>
      </c>
      <c r="U31">
        <v>2</v>
      </c>
      <c r="V31">
        <f t="shared" si="4"/>
        <v>0</v>
      </c>
      <c r="W31">
        <f t="shared" si="5"/>
        <v>0</v>
      </c>
      <c r="X31">
        <f t="shared" si="17"/>
        <v>0</v>
      </c>
      <c r="Y31">
        <f t="shared" si="17"/>
        <v>0.5</v>
      </c>
      <c r="Z31">
        <f t="shared" si="17"/>
        <v>0</v>
      </c>
      <c r="AA31">
        <f t="shared" si="17"/>
        <v>0</v>
      </c>
      <c r="AB31">
        <f t="shared" si="8"/>
        <v>0.5</v>
      </c>
      <c r="AE31">
        <f t="shared" si="21"/>
        <v>7</v>
      </c>
      <c r="AF31" t="str">
        <f t="shared" si="19"/>
        <v>NT</v>
      </c>
      <c r="AG31">
        <f t="shared" ca="1" si="20"/>
        <v>3.5274868504977859E-2</v>
      </c>
      <c r="AH31">
        <f t="shared" ca="1" si="20"/>
        <v>0.62100777415209985</v>
      </c>
      <c r="AI31">
        <f t="shared" ca="1" si="20"/>
        <v>0.10352286488135404</v>
      </c>
      <c r="AJ31">
        <f t="shared" ca="1" si="20"/>
        <v>3.65043122972111E-2</v>
      </c>
      <c r="AK31">
        <f t="shared" ca="1" si="20"/>
        <v>0</v>
      </c>
      <c r="AL31">
        <f t="shared" ca="1" si="20"/>
        <v>0.20369018016435722</v>
      </c>
      <c r="AM31">
        <f t="shared" ca="1" si="20"/>
        <v>1</v>
      </c>
      <c r="AN31" s="14">
        <v>0.13023484582627162</v>
      </c>
    </row>
    <row r="32" spans="1:68" x14ac:dyDescent="0.2">
      <c r="A32" t="s">
        <v>91</v>
      </c>
      <c r="B32">
        <v>30</v>
      </c>
      <c r="C32">
        <v>360</v>
      </c>
      <c r="E32">
        <v>120</v>
      </c>
      <c r="F32">
        <v>240</v>
      </c>
      <c r="I32">
        <v>91</v>
      </c>
      <c r="K32">
        <v>95</v>
      </c>
      <c r="N32">
        <v>831</v>
      </c>
      <c r="P32">
        <v>1532</v>
      </c>
      <c r="S32">
        <v>3269</v>
      </c>
      <c r="T32">
        <v>30</v>
      </c>
      <c r="U32">
        <v>2</v>
      </c>
      <c r="V32">
        <f t="shared" si="4"/>
        <v>0</v>
      </c>
      <c r="W32">
        <f t="shared" si="5"/>
        <v>0</v>
      </c>
      <c r="X32">
        <f t="shared" si="17"/>
        <v>0.5</v>
      </c>
      <c r="Y32">
        <f t="shared" si="17"/>
        <v>0</v>
      </c>
      <c r="Z32">
        <f t="shared" si="17"/>
        <v>0</v>
      </c>
      <c r="AA32">
        <f t="shared" si="17"/>
        <v>0.5</v>
      </c>
      <c r="AB32">
        <f t="shared" si="8"/>
        <v>1</v>
      </c>
      <c r="AE32">
        <f t="shared" si="21"/>
        <v>8</v>
      </c>
      <c r="AF32" t="str">
        <f t="shared" si="19"/>
        <v>PL</v>
      </c>
      <c r="AG32">
        <f t="shared" ca="1" si="20"/>
        <v>2.7672394554786879E-2</v>
      </c>
      <c r="AH32">
        <f t="shared" ca="1" si="20"/>
        <v>0.69069404150859182</v>
      </c>
      <c r="AI32">
        <f t="shared" ca="1" si="20"/>
        <v>0.19129658558357507</v>
      </c>
      <c r="AJ32">
        <f t="shared" ca="1" si="20"/>
        <v>4.7310868109796921E-2</v>
      </c>
      <c r="AK32">
        <f t="shared" ca="1" si="20"/>
        <v>0</v>
      </c>
      <c r="AL32">
        <f t="shared" ca="1" si="20"/>
        <v>4.3026110243249274E-2</v>
      </c>
      <c r="AM32">
        <f t="shared" ca="1" si="20"/>
        <v>1</v>
      </c>
      <c r="AN32" s="14">
        <v>0.18180056468994807</v>
      </c>
    </row>
    <row r="33" spans="1:40" x14ac:dyDescent="0.2">
      <c r="A33" t="s">
        <v>92</v>
      </c>
      <c r="B33">
        <v>31</v>
      </c>
      <c r="C33">
        <v>240</v>
      </c>
      <c r="S33">
        <v>240</v>
      </c>
      <c r="T33">
        <v>31</v>
      </c>
      <c r="U33">
        <v>2</v>
      </c>
      <c r="V33">
        <f t="shared" si="4"/>
        <v>0</v>
      </c>
      <c r="W33">
        <f t="shared" si="5"/>
        <v>0</v>
      </c>
      <c r="X33">
        <f t="shared" si="17"/>
        <v>0.5</v>
      </c>
      <c r="Y33">
        <f t="shared" si="17"/>
        <v>0</v>
      </c>
      <c r="Z33">
        <f t="shared" si="17"/>
        <v>0</v>
      </c>
      <c r="AA33">
        <f t="shared" si="17"/>
        <v>0</v>
      </c>
      <c r="AB33">
        <f t="shared" si="8"/>
        <v>0.5</v>
      </c>
      <c r="AE33">
        <f t="shared" si="21"/>
        <v>9</v>
      </c>
      <c r="AF33" t="str">
        <f t="shared" si="19"/>
        <v>RA</v>
      </c>
      <c r="AG33">
        <f t="shared" ca="1" si="20"/>
        <v>0.12371244205154239</v>
      </c>
      <c r="AH33">
        <f t="shared" ca="1" si="20"/>
        <v>0.69590252635235339</v>
      </c>
      <c r="AI33">
        <f t="shared" ca="1" si="20"/>
        <v>6.8703156938451054E-2</v>
      </c>
      <c r="AJ33">
        <f t="shared" ca="1" si="20"/>
        <v>5.1028042377523342E-2</v>
      </c>
      <c r="AK33">
        <f t="shared" ca="1" si="20"/>
        <v>0</v>
      </c>
      <c r="AL33">
        <f t="shared" ca="1" si="20"/>
        <v>6.0653832280129855E-2</v>
      </c>
      <c r="AM33">
        <f t="shared" ca="1" si="20"/>
        <v>1</v>
      </c>
      <c r="AN33" s="14">
        <v>0.15064846168401727</v>
      </c>
    </row>
    <row r="34" spans="1:40" x14ac:dyDescent="0.2">
      <c r="A34" t="s">
        <v>93</v>
      </c>
      <c r="B34">
        <v>32</v>
      </c>
      <c r="C34">
        <v>362</v>
      </c>
      <c r="E34">
        <v>120</v>
      </c>
      <c r="H34">
        <v>165</v>
      </c>
      <c r="I34">
        <v>3704</v>
      </c>
      <c r="K34">
        <v>94</v>
      </c>
      <c r="N34">
        <v>115</v>
      </c>
      <c r="O34">
        <v>677</v>
      </c>
      <c r="P34">
        <v>543</v>
      </c>
      <c r="Q34">
        <v>63</v>
      </c>
      <c r="R34">
        <v>303</v>
      </c>
      <c r="S34">
        <v>6146</v>
      </c>
      <c r="T34">
        <v>32</v>
      </c>
      <c r="U34">
        <v>2</v>
      </c>
      <c r="V34">
        <f t="shared" si="4"/>
        <v>0</v>
      </c>
      <c r="W34">
        <f t="shared" si="5"/>
        <v>0</v>
      </c>
      <c r="X34">
        <f t="shared" si="17"/>
        <v>0</v>
      </c>
      <c r="Y34">
        <f t="shared" si="17"/>
        <v>0</v>
      </c>
      <c r="Z34">
        <f t="shared" si="17"/>
        <v>0</v>
      </c>
      <c r="AA34">
        <f t="shared" si="17"/>
        <v>0.5</v>
      </c>
      <c r="AB34">
        <f t="shared" si="8"/>
        <v>0.5</v>
      </c>
      <c r="AE34">
        <f t="shared" si="21"/>
        <v>10</v>
      </c>
      <c r="AF34" t="str">
        <f t="shared" si="19"/>
        <v>RO</v>
      </c>
      <c r="AN34" s="14">
        <v>0.12546506061584919</v>
      </c>
    </row>
    <row r="35" spans="1:40" x14ac:dyDescent="0.2">
      <c r="A35" t="s">
        <v>94</v>
      </c>
      <c r="B35">
        <v>34</v>
      </c>
      <c r="E35">
        <v>235</v>
      </c>
      <c r="K35">
        <v>120</v>
      </c>
      <c r="P35">
        <v>200</v>
      </c>
      <c r="S35">
        <v>555</v>
      </c>
      <c r="T35">
        <v>34</v>
      </c>
      <c r="U35">
        <v>3</v>
      </c>
      <c r="V35">
        <f t="shared" si="4"/>
        <v>9.9999999999999978E-2</v>
      </c>
      <c r="W35">
        <f t="shared" si="5"/>
        <v>0.8</v>
      </c>
      <c r="X35">
        <f t="shared" si="17"/>
        <v>9.9999999999999978E-2</v>
      </c>
      <c r="Y35">
        <f t="shared" si="17"/>
        <v>0</v>
      </c>
      <c r="Z35">
        <f t="shared" si="17"/>
        <v>0</v>
      </c>
      <c r="AA35">
        <f t="shared" si="17"/>
        <v>0</v>
      </c>
      <c r="AB35">
        <f t="shared" si="8"/>
        <v>1</v>
      </c>
      <c r="AE35">
        <f t="shared" si="21"/>
        <v>11</v>
      </c>
      <c r="AF35" t="str">
        <f t="shared" si="19"/>
        <v>RP</v>
      </c>
      <c r="AG35">
        <f t="shared" ref="AG35:AM41" ca="1" si="22">AG14/$AM14</f>
        <v>0</v>
      </c>
      <c r="AH35">
        <f t="shared" ca="1" si="22"/>
        <v>0.81818181818181823</v>
      </c>
      <c r="AI35">
        <f t="shared" ca="1" si="22"/>
        <v>0.18181818181818182</v>
      </c>
      <c r="AJ35">
        <f t="shared" ca="1" si="22"/>
        <v>0</v>
      </c>
      <c r="AK35">
        <f t="shared" ca="1" si="22"/>
        <v>0</v>
      </c>
      <c r="AL35">
        <f t="shared" ca="1" si="22"/>
        <v>0</v>
      </c>
      <c r="AM35">
        <f t="shared" ca="1" si="22"/>
        <v>1</v>
      </c>
      <c r="AN35" s="14">
        <v>0.17</v>
      </c>
    </row>
    <row r="36" spans="1:40" x14ac:dyDescent="0.2">
      <c r="A36" t="s">
        <v>95</v>
      </c>
      <c r="B36">
        <v>35</v>
      </c>
      <c r="C36">
        <v>120</v>
      </c>
      <c r="F36">
        <v>0</v>
      </c>
      <c r="N36">
        <v>240</v>
      </c>
      <c r="S36">
        <v>360</v>
      </c>
      <c r="T36">
        <v>35</v>
      </c>
      <c r="U36">
        <v>3</v>
      </c>
      <c r="V36">
        <f t="shared" si="4"/>
        <v>9.9999999999999978E-2</v>
      </c>
      <c r="W36">
        <f t="shared" si="5"/>
        <v>0.8</v>
      </c>
      <c r="X36">
        <f t="shared" si="17"/>
        <v>0</v>
      </c>
      <c r="Y36">
        <f t="shared" si="17"/>
        <v>0</v>
      </c>
      <c r="Z36">
        <f t="shared" si="17"/>
        <v>0</v>
      </c>
      <c r="AA36">
        <f t="shared" si="17"/>
        <v>9.9999999999999978E-2</v>
      </c>
      <c r="AB36">
        <f t="shared" si="8"/>
        <v>1</v>
      </c>
      <c r="AE36">
        <f t="shared" si="21"/>
        <v>12</v>
      </c>
      <c r="AF36" t="str">
        <f t="shared" si="19"/>
        <v>SD</v>
      </c>
      <c r="AG36">
        <f t="shared" ca="1" si="22"/>
        <v>2.059959962821516E-2</v>
      </c>
      <c r="AH36">
        <f t="shared" ca="1" si="22"/>
        <v>0.81568295375790889</v>
      </c>
      <c r="AI36">
        <f t="shared" ca="1" si="22"/>
        <v>8.5021444073500901E-2</v>
      </c>
      <c r="AJ36">
        <f t="shared" ca="1" si="22"/>
        <v>3.3150814689364184E-2</v>
      </c>
      <c r="AK36">
        <f t="shared" ca="1" si="22"/>
        <v>1.9006456786966207E-3</v>
      </c>
      <c r="AL36">
        <f t="shared" ca="1" si="22"/>
        <v>4.3644542172314386E-2</v>
      </c>
      <c r="AM36">
        <f t="shared" ca="1" si="22"/>
        <v>1</v>
      </c>
      <c r="AN36" s="14">
        <v>0.19239666672302097</v>
      </c>
    </row>
    <row r="37" spans="1:40" x14ac:dyDescent="0.2">
      <c r="A37" t="s">
        <v>96</v>
      </c>
      <c r="B37">
        <v>36</v>
      </c>
      <c r="N37">
        <v>93</v>
      </c>
      <c r="S37">
        <v>93</v>
      </c>
      <c r="T37">
        <v>36</v>
      </c>
      <c r="U37">
        <v>3</v>
      </c>
      <c r="V37">
        <f t="shared" si="4"/>
        <v>9.9999999999999978E-2</v>
      </c>
      <c r="W37">
        <f t="shared" si="5"/>
        <v>0.8</v>
      </c>
      <c r="X37">
        <f t="shared" si="17"/>
        <v>0</v>
      </c>
      <c r="Y37">
        <f t="shared" si="17"/>
        <v>0</v>
      </c>
      <c r="Z37">
        <f t="shared" si="17"/>
        <v>0</v>
      </c>
      <c r="AA37">
        <f t="shared" si="17"/>
        <v>0</v>
      </c>
      <c r="AB37">
        <f t="shared" si="8"/>
        <v>0.9</v>
      </c>
      <c r="AE37">
        <f t="shared" si="21"/>
        <v>13</v>
      </c>
      <c r="AF37" t="str">
        <f t="shared" si="19"/>
        <v>SH</v>
      </c>
      <c r="AG37">
        <f t="shared" ca="1" si="22"/>
        <v>1.5799840660418524E-2</v>
      </c>
      <c r="AH37">
        <f t="shared" ca="1" si="22"/>
        <v>0.84299846665679123</v>
      </c>
      <c r="AI37">
        <f t="shared" ca="1" si="22"/>
        <v>2.004555991048158E-2</v>
      </c>
      <c r="AJ37">
        <f t="shared" ca="1" si="22"/>
        <v>1.5583651278519982E-2</v>
      </c>
      <c r="AK37">
        <f t="shared" ca="1" si="22"/>
        <v>2.7233856858608137E-2</v>
      </c>
      <c r="AL37">
        <f t="shared" ca="1" si="22"/>
        <v>7.8338624635180404E-2</v>
      </c>
      <c r="AM37">
        <f t="shared" ca="1" si="22"/>
        <v>1</v>
      </c>
      <c r="AN37" s="14">
        <v>0.12470069844420555</v>
      </c>
    </row>
    <row r="38" spans="1:40" x14ac:dyDescent="0.2">
      <c r="A38" t="s">
        <v>97</v>
      </c>
      <c r="B38">
        <v>38</v>
      </c>
      <c r="K38">
        <v>75</v>
      </c>
      <c r="S38">
        <v>75</v>
      </c>
      <c r="T38">
        <v>38</v>
      </c>
      <c r="U38">
        <v>3</v>
      </c>
      <c r="V38">
        <f t="shared" si="4"/>
        <v>0.33333333333333331</v>
      </c>
      <c r="W38">
        <f t="shared" si="5"/>
        <v>0</v>
      </c>
      <c r="X38">
        <f t="shared" si="17"/>
        <v>0</v>
      </c>
      <c r="Y38">
        <f t="shared" si="17"/>
        <v>0.33333333333333331</v>
      </c>
      <c r="Z38">
        <f t="shared" si="17"/>
        <v>0</v>
      </c>
      <c r="AA38">
        <f t="shared" si="17"/>
        <v>0.33333333333333331</v>
      </c>
      <c r="AB38">
        <f t="shared" si="8"/>
        <v>1</v>
      </c>
      <c r="AE38">
        <f t="shared" si="21"/>
        <v>14</v>
      </c>
      <c r="AF38" t="str">
        <f t="shared" si="19"/>
        <v>TH</v>
      </c>
      <c r="AG38">
        <f t="shared" ca="1" si="22"/>
        <v>5.5274366002301296E-3</v>
      </c>
      <c r="AH38">
        <f t="shared" ca="1" si="22"/>
        <v>0.8200832598663903</v>
      </c>
      <c r="AI38">
        <f t="shared" ca="1" si="22"/>
        <v>9.3502799751133236E-2</v>
      </c>
      <c r="AJ38">
        <f t="shared" ca="1" si="22"/>
        <v>1.3095532649350088E-2</v>
      </c>
      <c r="AK38">
        <f t="shared" ca="1" si="22"/>
        <v>3.0027360931280584E-3</v>
      </c>
      <c r="AL38">
        <f t="shared" ca="1" si="22"/>
        <v>6.478823503976823E-2</v>
      </c>
      <c r="AM38">
        <f t="shared" ca="1" si="22"/>
        <v>1</v>
      </c>
      <c r="AN38" s="14">
        <v>0.12528279950532353</v>
      </c>
    </row>
    <row r="39" spans="1:40" x14ac:dyDescent="0.2">
      <c r="A39" t="s">
        <v>98</v>
      </c>
      <c r="B39">
        <v>42</v>
      </c>
      <c r="J39">
        <v>168</v>
      </c>
      <c r="N39">
        <v>117</v>
      </c>
      <c r="S39">
        <v>285</v>
      </c>
      <c r="T39">
        <v>42</v>
      </c>
      <c r="U39">
        <v>3</v>
      </c>
      <c r="V39">
        <f t="shared" si="4"/>
        <v>0.33333333333333331</v>
      </c>
      <c r="W39">
        <f t="shared" si="5"/>
        <v>0</v>
      </c>
      <c r="X39">
        <f t="shared" si="17"/>
        <v>0</v>
      </c>
      <c r="Y39">
        <f t="shared" si="17"/>
        <v>0</v>
      </c>
      <c r="Z39">
        <f t="shared" si="17"/>
        <v>0</v>
      </c>
      <c r="AA39">
        <f t="shared" si="17"/>
        <v>0.33333333333333331</v>
      </c>
      <c r="AB39">
        <f t="shared" si="8"/>
        <v>0.66666666666666663</v>
      </c>
      <c r="AE39">
        <f t="shared" si="21"/>
        <v>15</v>
      </c>
      <c r="AF39" t="str">
        <f t="shared" si="19"/>
        <v>TR</v>
      </c>
      <c r="AG39">
        <f t="shared" ca="1" si="22"/>
        <v>7.8702539602715615E-2</v>
      </c>
      <c r="AH39">
        <f t="shared" ca="1" si="22"/>
        <v>0.45511692230324363</v>
      </c>
      <c r="AI39">
        <f t="shared" ca="1" si="22"/>
        <v>0.20517978375660045</v>
      </c>
      <c r="AJ39">
        <f t="shared" ca="1" si="22"/>
        <v>0.13879808901181795</v>
      </c>
      <c r="AK39">
        <f t="shared" ca="1" si="22"/>
        <v>0</v>
      </c>
      <c r="AL39">
        <f t="shared" ca="1" si="22"/>
        <v>0.12220266532562232</v>
      </c>
      <c r="AM39">
        <f t="shared" ca="1" si="22"/>
        <v>1</v>
      </c>
      <c r="AN39" s="14">
        <v>0.12417711650380431</v>
      </c>
    </row>
    <row r="40" spans="1:40" x14ac:dyDescent="0.2">
      <c r="A40" t="s">
        <v>99</v>
      </c>
      <c r="B40">
        <v>43</v>
      </c>
      <c r="E40">
        <v>539</v>
      </c>
      <c r="N40">
        <v>233</v>
      </c>
      <c r="O40">
        <v>240</v>
      </c>
      <c r="S40">
        <v>1012</v>
      </c>
      <c r="T40">
        <v>43</v>
      </c>
      <c r="U40">
        <v>3</v>
      </c>
      <c r="V40">
        <f t="shared" si="4"/>
        <v>0</v>
      </c>
      <c r="W40">
        <f t="shared" si="5"/>
        <v>0.8</v>
      </c>
      <c r="X40">
        <f t="shared" si="17"/>
        <v>9.9999999999999978E-2</v>
      </c>
      <c r="Y40">
        <f t="shared" si="17"/>
        <v>9.9999999999999978E-2</v>
      </c>
      <c r="Z40">
        <f t="shared" si="17"/>
        <v>0</v>
      </c>
      <c r="AA40">
        <f t="shared" si="17"/>
        <v>0</v>
      </c>
      <c r="AB40">
        <f t="shared" si="8"/>
        <v>1</v>
      </c>
      <c r="AE40">
        <f t="shared" si="21"/>
        <v>16</v>
      </c>
      <c r="AF40" t="str">
        <f t="shared" si="19"/>
        <v>WA</v>
      </c>
      <c r="AG40">
        <f t="shared" ca="1" si="22"/>
        <v>6.8299413590893407E-2</v>
      </c>
      <c r="AH40">
        <f t="shared" ca="1" si="22"/>
        <v>0.70714039323904798</v>
      </c>
      <c r="AI40">
        <f t="shared" ca="1" si="22"/>
        <v>0</v>
      </c>
      <c r="AJ40">
        <f t="shared" ca="1" si="22"/>
        <v>0</v>
      </c>
      <c r="AK40">
        <f t="shared" ca="1" si="22"/>
        <v>0</v>
      </c>
      <c r="AL40">
        <f t="shared" ca="1" si="22"/>
        <v>0.22456019317005865</v>
      </c>
      <c r="AM40">
        <f t="shared" ca="1" si="22"/>
        <v>1</v>
      </c>
      <c r="AN40" s="14">
        <v>0.13250608799145439</v>
      </c>
    </row>
    <row r="41" spans="1:40" x14ac:dyDescent="0.2">
      <c r="A41" t="s">
        <v>100</v>
      </c>
      <c r="B41">
        <v>45</v>
      </c>
      <c r="E41">
        <v>0</v>
      </c>
      <c r="I41">
        <v>117</v>
      </c>
      <c r="K41">
        <v>204</v>
      </c>
      <c r="S41">
        <v>321</v>
      </c>
      <c r="T41">
        <v>45</v>
      </c>
      <c r="U41">
        <v>3</v>
      </c>
      <c r="V41">
        <f t="shared" si="4"/>
        <v>0</v>
      </c>
      <c r="W41">
        <f t="shared" si="5"/>
        <v>0.8</v>
      </c>
      <c r="X41">
        <f t="shared" si="17"/>
        <v>0</v>
      </c>
      <c r="Y41">
        <f t="shared" si="17"/>
        <v>9.9999999999999978E-2</v>
      </c>
      <c r="Z41">
        <f t="shared" si="17"/>
        <v>0</v>
      </c>
      <c r="AA41">
        <f t="shared" si="17"/>
        <v>0</v>
      </c>
      <c r="AB41">
        <f t="shared" si="8"/>
        <v>0.9</v>
      </c>
      <c r="AE41">
        <f t="shared" si="21"/>
        <v>17</v>
      </c>
      <c r="AF41" t="s">
        <v>28</v>
      </c>
      <c r="AG41">
        <f t="shared" ca="1" si="22"/>
        <v>2.6623815239120024E-2</v>
      </c>
      <c r="AH41">
        <f t="shared" ca="1" si="22"/>
        <v>0.79750905418055951</v>
      </c>
      <c r="AI41">
        <f t="shared" ca="1" si="22"/>
        <v>7.3549094164166468E-2</v>
      </c>
      <c r="AJ41">
        <f t="shared" ca="1" si="22"/>
        <v>2.6213153684703835E-2</v>
      </c>
      <c r="AK41">
        <f t="shared" ca="1" si="22"/>
        <v>9.3049618612715025E-3</v>
      </c>
      <c r="AL41">
        <f t="shared" ca="1" si="22"/>
        <v>6.6799920870178275E-2</v>
      </c>
      <c r="AM41">
        <f t="shared" ca="1" si="22"/>
        <v>1</v>
      </c>
      <c r="AN41" s="14">
        <v>0.1303374744113564</v>
      </c>
    </row>
    <row r="42" spans="1:40" x14ac:dyDescent="0.2">
      <c r="A42" t="s">
        <v>101</v>
      </c>
      <c r="B42">
        <v>46</v>
      </c>
      <c r="J42">
        <v>168</v>
      </c>
      <c r="N42">
        <v>2616</v>
      </c>
      <c r="P42">
        <v>3793</v>
      </c>
      <c r="S42">
        <v>6577</v>
      </c>
      <c r="T42">
        <v>46</v>
      </c>
      <c r="U42">
        <v>3</v>
      </c>
      <c r="V42">
        <f t="shared" si="4"/>
        <v>0</v>
      </c>
      <c r="W42">
        <f t="shared" si="5"/>
        <v>0.8</v>
      </c>
      <c r="X42">
        <f t="shared" si="17"/>
        <v>9.9999999999999978E-2</v>
      </c>
      <c r="Y42">
        <f t="shared" si="17"/>
        <v>0</v>
      </c>
      <c r="Z42">
        <f t="shared" si="17"/>
        <v>0</v>
      </c>
      <c r="AA42">
        <f t="shared" si="17"/>
        <v>9.9999999999999978E-2</v>
      </c>
      <c r="AB42">
        <f t="shared" si="8"/>
        <v>1</v>
      </c>
    </row>
    <row r="43" spans="1:40" x14ac:dyDescent="0.2">
      <c r="A43" t="s">
        <v>102</v>
      </c>
      <c r="B43">
        <v>47</v>
      </c>
      <c r="F43">
        <v>232</v>
      </c>
      <c r="S43">
        <v>232</v>
      </c>
      <c r="T43">
        <v>47</v>
      </c>
      <c r="U43">
        <v>3</v>
      </c>
      <c r="V43">
        <f t="shared" si="4"/>
        <v>0</v>
      </c>
      <c r="W43">
        <f t="shared" si="5"/>
        <v>0.8</v>
      </c>
      <c r="X43">
        <f t="shared" si="17"/>
        <v>9.9999999999999978E-2</v>
      </c>
      <c r="Y43">
        <f t="shared" si="17"/>
        <v>0</v>
      </c>
      <c r="Z43">
        <f t="shared" si="17"/>
        <v>0</v>
      </c>
      <c r="AA43">
        <f t="shared" si="17"/>
        <v>0</v>
      </c>
      <c r="AB43">
        <f t="shared" si="8"/>
        <v>0.9</v>
      </c>
      <c r="AG43" s="15" t="s">
        <v>52</v>
      </c>
    </row>
    <row r="44" spans="1:40" ht="25.5" x14ac:dyDescent="0.2">
      <c r="A44" t="s">
        <v>103</v>
      </c>
      <c r="B44">
        <v>48</v>
      </c>
      <c r="C44">
        <v>454</v>
      </c>
      <c r="F44">
        <v>280</v>
      </c>
      <c r="N44">
        <v>475</v>
      </c>
      <c r="O44">
        <v>1347</v>
      </c>
      <c r="P44">
        <v>985</v>
      </c>
      <c r="S44">
        <v>3541</v>
      </c>
      <c r="T44">
        <v>48</v>
      </c>
      <c r="U44">
        <v>3</v>
      </c>
      <c r="V44">
        <f t="shared" si="4"/>
        <v>0</v>
      </c>
      <c r="W44">
        <f t="shared" si="5"/>
        <v>0.8</v>
      </c>
      <c r="X44">
        <f t="shared" si="17"/>
        <v>0</v>
      </c>
      <c r="Y44">
        <f t="shared" si="17"/>
        <v>0</v>
      </c>
      <c r="Z44">
        <f t="shared" si="17"/>
        <v>0</v>
      </c>
      <c r="AA44">
        <f t="shared" si="17"/>
        <v>9.9999999999999978E-2</v>
      </c>
      <c r="AB44">
        <f>SUM(V44:AA44)</f>
        <v>0.9</v>
      </c>
      <c r="AD44" s="16" t="s">
        <v>29</v>
      </c>
      <c r="AE44" s="7"/>
      <c r="AF44" s="7"/>
      <c r="AG44" s="5" t="s">
        <v>2</v>
      </c>
      <c r="AH44" s="5" t="s">
        <v>3</v>
      </c>
      <c r="AI44" s="5" t="s">
        <v>4</v>
      </c>
      <c r="AJ44" s="5" t="s">
        <v>5</v>
      </c>
      <c r="AK44" s="5" t="s">
        <v>9</v>
      </c>
      <c r="AL44" s="5" t="s">
        <v>7</v>
      </c>
      <c r="AM44" s="4" t="s">
        <v>53</v>
      </c>
      <c r="AN44" s="17" t="s">
        <v>51</v>
      </c>
    </row>
    <row r="45" spans="1:40" x14ac:dyDescent="0.2">
      <c r="A45" t="s">
        <v>104</v>
      </c>
      <c r="B45">
        <v>49</v>
      </c>
      <c r="F45">
        <v>94</v>
      </c>
      <c r="O45">
        <v>345</v>
      </c>
      <c r="S45">
        <v>439</v>
      </c>
      <c r="T45">
        <v>49</v>
      </c>
      <c r="U45">
        <v>3</v>
      </c>
      <c r="V45">
        <f t="shared" si="4"/>
        <v>0</v>
      </c>
      <c r="W45">
        <f t="shared" si="5"/>
        <v>0</v>
      </c>
      <c r="X45">
        <f t="shared" si="17"/>
        <v>0.33333333333333331</v>
      </c>
      <c r="Y45">
        <f t="shared" si="17"/>
        <v>0.33333333333333331</v>
      </c>
      <c r="Z45">
        <f t="shared" si="17"/>
        <v>0</v>
      </c>
      <c r="AA45">
        <f t="shared" si="17"/>
        <v>0.33333333333333331</v>
      </c>
      <c r="AB45">
        <f>SUM(V45:AA45)</f>
        <v>1</v>
      </c>
      <c r="AD45" s="18">
        <f>MATCH(AF45,$AF$25:AF40,0)</f>
        <v>1</v>
      </c>
      <c r="AE45" s="19" t="s">
        <v>54</v>
      </c>
      <c r="AF45" s="7" t="s">
        <v>34</v>
      </c>
      <c r="AG45" s="20">
        <f t="shared" ref="AG45:AL54" ca="1" si="23">INDEX(AG$25:AG$41,$AD45,1)</f>
        <v>5.3139250665791109E-2</v>
      </c>
      <c r="AH45" s="20">
        <f t="shared" ca="1" si="23"/>
        <v>0.80381841839650736</v>
      </c>
      <c r="AI45" s="20">
        <f t="shared" ca="1" si="23"/>
        <v>9.3972006372137706E-2</v>
      </c>
      <c r="AJ45" s="20">
        <f t="shared" ca="1" si="23"/>
        <v>4.5480524850120994E-3</v>
      </c>
      <c r="AK45" s="20">
        <f t="shared" ca="1" si="23"/>
        <v>5.9343572531708683E-3</v>
      </c>
      <c r="AL45" s="20">
        <f t="shared" ca="1" si="23"/>
        <v>3.8587914827380734E-2</v>
      </c>
      <c r="AM45" s="20">
        <f ca="1">SUM(AG45:AL45)</f>
        <v>0.99999999999999978</v>
      </c>
      <c r="AN45" s="20">
        <f t="shared" ref="AN45:AN54" si="24">INDEX(AN$25:AN$41,$AD45,1)</f>
        <v>0.12456149387778638</v>
      </c>
    </row>
    <row r="46" spans="1:40" x14ac:dyDescent="0.2">
      <c r="A46" t="s">
        <v>105</v>
      </c>
      <c r="B46">
        <v>51</v>
      </c>
      <c r="E46">
        <v>0</v>
      </c>
      <c r="F46">
        <v>70</v>
      </c>
      <c r="S46">
        <v>70</v>
      </c>
      <c r="T46">
        <v>51</v>
      </c>
      <c r="U46">
        <v>3</v>
      </c>
      <c r="V46">
        <f t="shared" si="4"/>
        <v>0</v>
      </c>
      <c r="W46">
        <f t="shared" si="5"/>
        <v>0</v>
      </c>
      <c r="X46">
        <f t="shared" si="17"/>
        <v>0</v>
      </c>
      <c r="Y46">
        <f t="shared" si="17"/>
        <v>0.33333333333333331</v>
      </c>
      <c r="Z46">
        <f t="shared" si="17"/>
        <v>0</v>
      </c>
      <c r="AA46">
        <f t="shared" si="17"/>
        <v>0.33333333333333331</v>
      </c>
      <c r="AB46">
        <f>SUM(V46:AA46)</f>
        <v>0.66666666666666663</v>
      </c>
      <c r="AD46" s="18">
        <f>MATCH(AF46,$AF$25:AF41,0)</f>
        <v>2</v>
      </c>
      <c r="AE46" s="19" t="s">
        <v>55</v>
      </c>
      <c r="AF46" s="7" t="s">
        <v>35</v>
      </c>
      <c r="AG46" s="20">
        <f t="shared" ca="1" si="23"/>
        <v>0.14581435367952222</v>
      </c>
      <c r="AH46" s="20">
        <f t="shared" ca="1" si="23"/>
        <v>0.70265209029253972</v>
      </c>
      <c r="AI46" s="20">
        <f t="shared" ca="1" si="23"/>
        <v>7.700678206296184E-2</v>
      </c>
      <c r="AJ46" s="20">
        <f t="shared" ca="1" si="23"/>
        <v>4.1755238384451866E-2</v>
      </c>
      <c r="AK46" s="20">
        <f t="shared" ca="1" si="23"/>
        <v>5.0612410162971964E-3</v>
      </c>
      <c r="AL46" s="20">
        <f t="shared" ca="1" si="23"/>
        <v>2.7710294564227148E-2</v>
      </c>
      <c r="AM46" s="20">
        <f t="shared" ref="AM46:AM54" ca="1" si="25">SUM(AG46:AL46)</f>
        <v>1</v>
      </c>
      <c r="AN46" s="20">
        <f t="shared" si="24"/>
        <v>0.13719741549695924</v>
      </c>
    </row>
    <row r="47" spans="1:40" x14ac:dyDescent="0.2">
      <c r="A47" t="s">
        <v>106</v>
      </c>
      <c r="B47">
        <v>52</v>
      </c>
      <c r="O47">
        <v>360</v>
      </c>
      <c r="S47">
        <v>360</v>
      </c>
      <c r="T47">
        <v>52</v>
      </c>
      <c r="U47">
        <v>3</v>
      </c>
      <c r="V47">
        <f t="shared" si="4"/>
        <v>0</v>
      </c>
      <c r="W47">
        <f t="shared" si="5"/>
        <v>0</v>
      </c>
      <c r="X47">
        <f t="shared" si="17"/>
        <v>0.33333333333333331</v>
      </c>
      <c r="Y47">
        <f t="shared" si="17"/>
        <v>0</v>
      </c>
      <c r="Z47">
        <f t="shared" si="17"/>
        <v>0</v>
      </c>
      <c r="AA47">
        <f t="shared" si="17"/>
        <v>0.33333333333333331</v>
      </c>
      <c r="AB47">
        <f>SUM(V47:AA47)</f>
        <v>0.66666666666666663</v>
      </c>
      <c r="AD47" s="18">
        <f>MATCH(AF47,$AF$25:AF42,0)</f>
        <v>7</v>
      </c>
      <c r="AE47" s="19" t="s">
        <v>56</v>
      </c>
      <c r="AF47" s="7" t="s">
        <v>40</v>
      </c>
      <c r="AG47" s="20">
        <f t="shared" ca="1" si="23"/>
        <v>3.5274868504977859E-2</v>
      </c>
      <c r="AH47" s="20">
        <f t="shared" ca="1" si="23"/>
        <v>0.62100777415209985</v>
      </c>
      <c r="AI47" s="20">
        <f t="shared" ca="1" si="23"/>
        <v>0.10352286488135404</v>
      </c>
      <c r="AJ47" s="20">
        <f t="shared" ca="1" si="23"/>
        <v>3.65043122972111E-2</v>
      </c>
      <c r="AK47" s="20">
        <f t="shared" ca="1" si="23"/>
        <v>0</v>
      </c>
      <c r="AL47" s="20">
        <f t="shared" ca="1" si="23"/>
        <v>0.20369018016435722</v>
      </c>
      <c r="AM47" s="20">
        <f t="shared" ca="1" si="25"/>
        <v>1</v>
      </c>
      <c r="AN47" s="20">
        <f t="shared" si="24"/>
        <v>0.13023484582627162</v>
      </c>
    </row>
    <row r="48" spans="1:40" x14ac:dyDescent="0.2">
      <c r="A48" t="s">
        <v>107</v>
      </c>
      <c r="B48">
        <v>73</v>
      </c>
      <c r="N48">
        <v>233</v>
      </c>
      <c r="S48">
        <v>233</v>
      </c>
      <c r="T48">
        <v>73</v>
      </c>
      <c r="U48">
        <v>5</v>
      </c>
      <c r="V48">
        <f t="shared" si="4"/>
        <v>0</v>
      </c>
      <c r="W48">
        <f t="shared" si="5"/>
        <v>0.8</v>
      </c>
      <c r="X48">
        <f>IF(ISNUMBER(SEARCH(X$2,$A48)),IF($W48&gt;0,(1-$W48)/($U48-1),1/$U48),0)</f>
        <v>4.9999999999999989E-2</v>
      </c>
      <c r="Y48">
        <f>IF(ISNUMBER(SEARCH(Y$2,$A48)),IF($W48&gt;0,(1-$W48)/($U48-1),1/$U48),0)</f>
        <v>4.9999999999999989E-2</v>
      </c>
      <c r="Z48">
        <f>IF(ISNUMBER(SEARCH(Z$2,$A48)),IF($W48&gt;0,(1-$W48)/($U48-1),1/$U48),0)</f>
        <v>0</v>
      </c>
      <c r="AA48">
        <f>IF(ISNUMBER(SEARCH(AA$2,$A48)),IF($W48&gt;0,(1-$W48)/($U48-1),1/$U48),0)</f>
        <v>4.9999999999999989E-2</v>
      </c>
      <c r="AB48">
        <f>SUM(V48:AA48)</f>
        <v>0.95000000000000018</v>
      </c>
      <c r="AD48" s="18">
        <f>MATCH(AF48,$AF$25:AF43,0)</f>
        <v>8</v>
      </c>
      <c r="AE48" s="19" t="s">
        <v>57</v>
      </c>
      <c r="AF48" s="7" t="s">
        <v>41</v>
      </c>
      <c r="AG48" s="20">
        <f t="shared" ca="1" si="23"/>
        <v>2.7672394554786879E-2</v>
      </c>
      <c r="AH48" s="20">
        <f t="shared" ca="1" si="23"/>
        <v>0.69069404150859182</v>
      </c>
      <c r="AI48" s="20">
        <f t="shared" ca="1" si="23"/>
        <v>0.19129658558357507</v>
      </c>
      <c r="AJ48" s="20">
        <f t="shared" ca="1" si="23"/>
        <v>4.7310868109796921E-2</v>
      </c>
      <c r="AK48" s="20">
        <f t="shared" ca="1" si="23"/>
        <v>0</v>
      </c>
      <c r="AL48" s="20">
        <f t="shared" ca="1" si="23"/>
        <v>4.3026110243249274E-2</v>
      </c>
      <c r="AM48" s="20">
        <f t="shared" ca="1" si="25"/>
        <v>1</v>
      </c>
      <c r="AN48" s="20">
        <f t="shared" si="24"/>
        <v>0.18180056468994807</v>
      </c>
    </row>
    <row r="49" spans="2:40" x14ac:dyDescent="0.2">
      <c r="B49" t="s">
        <v>28</v>
      </c>
      <c r="C49">
        <v>48513</v>
      </c>
      <c r="D49">
        <v>10498</v>
      </c>
      <c r="E49">
        <v>15151</v>
      </c>
      <c r="F49">
        <v>14807</v>
      </c>
      <c r="G49">
        <v>1363</v>
      </c>
      <c r="H49">
        <v>6289</v>
      </c>
      <c r="I49">
        <v>13741</v>
      </c>
      <c r="J49">
        <v>5861</v>
      </c>
      <c r="K49">
        <v>19431</v>
      </c>
      <c r="L49">
        <v>2</v>
      </c>
      <c r="M49">
        <v>220</v>
      </c>
      <c r="N49">
        <v>76049</v>
      </c>
      <c r="O49">
        <v>120291</v>
      </c>
      <c r="P49">
        <v>98509</v>
      </c>
      <c r="Q49">
        <v>3668</v>
      </c>
      <c r="R49">
        <v>2812</v>
      </c>
      <c r="S49">
        <v>437205</v>
      </c>
      <c r="AD49" s="18">
        <f>MATCH(AF49,$AF$25:AF44,0)</f>
        <v>9</v>
      </c>
      <c r="AE49" s="19" t="s">
        <v>58</v>
      </c>
      <c r="AF49" s="7" t="s">
        <v>42</v>
      </c>
      <c r="AG49" s="20">
        <f t="shared" ca="1" si="23"/>
        <v>0.12371244205154239</v>
      </c>
      <c r="AH49" s="20">
        <f t="shared" ca="1" si="23"/>
        <v>0.69590252635235339</v>
      </c>
      <c r="AI49" s="20">
        <f t="shared" ca="1" si="23"/>
        <v>6.8703156938451054E-2</v>
      </c>
      <c r="AJ49" s="20">
        <f t="shared" ca="1" si="23"/>
        <v>5.1028042377523342E-2</v>
      </c>
      <c r="AK49" s="20">
        <f t="shared" ca="1" si="23"/>
        <v>0</v>
      </c>
      <c r="AL49" s="20">
        <f t="shared" ca="1" si="23"/>
        <v>6.0653832280129855E-2</v>
      </c>
      <c r="AM49" s="20">
        <f t="shared" ca="1" si="25"/>
        <v>1</v>
      </c>
      <c r="AN49" s="20">
        <f t="shared" si="24"/>
        <v>0.15064846168401727</v>
      </c>
    </row>
    <row r="50" spans="2:40" x14ac:dyDescent="0.2">
      <c r="AD50" s="18">
        <f>MATCH(AF50,$AF$25:AF45,0)</f>
        <v>12</v>
      </c>
      <c r="AE50" s="19" t="s">
        <v>59</v>
      </c>
      <c r="AF50" s="7" t="s">
        <v>45</v>
      </c>
      <c r="AG50" s="20">
        <f t="shared" ca="1" si="23"/>
        <v>2.059959962821516E-2</v>
      </c>
      <c r="AH50" s="20">
        <f t="shared" ca="1" si="23"/>
        <v>0.81568295375790889</v>
      </c>
      <c r="AI50" s="20">
        <f t="shared" ca="1" si="23"/>
        <v>8.5021444073500901E-2</v>
      </c>
      <c r="AJ50" s="20">
        <f t="shared" ca="1" si="23"/>
        <v>3.3150814689364184E-2</v>
      </c>
      <c r="AK50" s="20">
        <f t="shared" ca="1" si="23"/>
        <v>1.9006456786966207E-3</v>
      </c>
      <c r="AL50" s="20">
        <f t="shared" ca="1" si="23"/>
        <v>4.3644542172314386E-2</v>
      </c>
      <c r="AM50" s="20">
        <f t="shared" ca="1" si="25"/>
        <v>1</v>
      </c>
      <c r="AN50" s="20">
        <f t="shared" si="24"/>
        <v>0.19239666672302097</v>
      </c>
    </row>
    <row r="51" spans="2:40" x14ac:dyDescent="0.2">
      <c r="AD51" s="18">
        <f>MATCH(AF51,$AF$25:AF46,0)</f>
        <v>13</v>
      </c>
      <c r="AE51" s="19" t="s">
        <v>60</v>
      </c>
      <c r="AF51" s="7" t="s">
        <v>46</v>
      </c>
      <c r="AG51" s="20">
        <f t="shared" ca="1" si="23"/>
        <v>1.5799840660418524E-2</v>
      </c>
      <c r="AH51" s="20">
        <f t="shared" ca="1" si="23"/>
        <v>0.84299846665679123</v>
      </c>
      <c r="AI51" s="20">
        <f t="shared" ca="1" si="23"/>
        <v>2.004555991048158E-2</v>
      </c>
      <c r="AJ51" s="20">
        <f t="shared" ca="1" si="23"/>
        <v>1.5583651278519982E-2</v>
      </c>
      <c r="AK51" s="20">
        <f t="shared" ca="1" si="23"/>
        <v>2.7233856858608137E-2</v>
      </c>
      <c r="AL51" s="20">
        <f t="shared" ca="1" si="23"/>
        <v>7.8338624635180404E-2</v>
      </c>
      <c r="AM51" s="20">
        <f t="shared" ca="1" si="25"/>
        <v>0.99999999999999989</v>
      </c>
      <c r="AN51" s="20">
        <f t="shared" si="24"/>
        <v>0.12470069844420555</v>
      </c>
    </row>
    <row r="52" spans="2:40" x14ac:dyDescent="0.2">
      <c r="AD52" s="18">
        <f>MATCH(AF52,$AF$25:AF47,0)</f>
        <v>14</v>
      </c>
      <c r="AE52" s="19" t="s">
        <v>61</v>
      </c>
      <c r="AF52" s="7" t="s">
        <v>47</v>
      </c>
      <c r="AG52" s="20">
        <f t="shared" ca="1" si="23"/>
        <v>5.5274366002301296E-3</v>
      </c>
      <c r="AH52" s="20">
        <f t="shared" ca="1" si="23"/>
        <v>0.8200832598663903</v>
      </c>
      <c r="AI52" s="20">
        <f t="shared" ca="1" si="23"/>
        <v>9.3502799751133236E-2</v>
      </c>
      <c r="AJ52" s="20">
        <f t="shared" ca="1" si="23"/>
        <v>1.3095532649350088E-2</v>
      </c>
      <c r="AK52" s="20">
        <f t="shared" ca="1" si="23"/>
        <v>3.0027360931280584E-3</v>
      </c>
      <c r="AL52" s="20">
        <f t="shared" ca="1" si="23"/>
        <v>6.478823503976823E-2</v>
      </c>
      <c r="AM52" s="20">
        <f t="shared" ca="1" si="25"/>
        <v>1</v>
      </c>
      <c r="AN52" s="20">
        <f t="shared" si="24"/>
        <v>0.12528279950532353</v>
      </c>
    </row>
    <row r="53" spans="2:40" x14ac:dyDescent="0.2">
      <c r="AD53" s="18">
        <f>MATCH(AF53,$AF$25:AF48,0)</f>
        <v>15</v>
      </c>
      <c r="AE53" s="19" t="s">
        <v>62</v>
      </c>
      <c r="AF53" s="7" t="s">
        <v>48</v>
      </c>
      <c r="AG53" s="20">
        <f t="shared" ca="1" si="23"/>
        <v>7.8702539602715615E-2</v>
      </c>
      <c r="AH53" s="20">
        <f t="shared" ca="1" si="23"/>
        <v>0.45511692230324363</v>
      </c>
      <c r="AI53" s="20">
        <f t="shared" ca="1" si="23"/>
        <v>0.20517978375660045</v>
      </c>
      <c r="AJ53" s="20">
        <f t="shared" ca="1" si="23"/>
        <v>0.13879808901181795</v>
      </c>
      <c r="AK53" s="20">
        <f t="shared" ca="1" si="23"/>
        <v>0</v>
      </c>
      <c r="AL53" s="20">
        <f t="shared" ca="1" si="23"/>
        <v>0.12220266532562232</v>
      </c>
      <c r="AM53" s="20">
        <f t="shared" ca="1" si="25"/>
        <v>1</v>
      </c>
      <c r="AN53" s="20">
        <f t="shared" si="24"/>
        <v>0.12417711650380431</v>
      </c>
    </row>
    <row r="54" spans="2:40" x14ac:dyDescent="0.2">
      <c r="AD54" s="21">
        <v>17</v>
      </c>
      <c r="AE54" s="7" t="s">
        <v>63</v>
      </c>
      <c r="AF54" s="7"/>
      <c r="AG54" s="20">
        <f t="shared" ca="1" si="23"/>
        <v>2.6623815239120024E-2</v>
      </c>
      <c r="AH54" s="20">
        <f t="shared" ca="1" si="23"/>
        <v>0.79750905418055951</v>
      </c>
      <c r="AI54" s="20">
        <f t="shared" ca="1" si="23"/>
        <v>7.3549094164166468E-2</v>
      </c>
      <c r="AJ54" s="20">
        <f t="shared" ca="1" si="23"/>
        <v>2.6213153684703835E-2</v>
      </c>
      <c r="AK54" s="20">
        <f t="shared" ca="1" si="23"/>
        <v>9.3049618612715025E-3</v>
      </c>
      <c r="AL54" s="20">
        <f t="shared" ca="1" si="23"/>
        <v>6.6799920870178275E-2</v>
      </c>
      <c r="AM54" s="20">
        <f t="shared" ca="1" si="25"/>
        <v>0.99999999999999956</v>
      </c>
      <c r="AN54" s="20">
        <f t="shared" si="24"/>
        <v>0.1303374744113564</v>
      </c>
    </row>
    <row r="57" spans="2:40" x14ac:dyDescent="0.2">
      <c r="AF57" s="15" t="s">
        <v>64</v>
      </c>
    </row>
    <row r="58" spans="2:40" ht="25.5" x14ac:dyDescent="0.2">
      <c r="AE58" s="22" t="s">
        <v>65</v>
      </c>
      <c r="AF58" s="23" t="s">
        <v>2</v>
      </c>
      <c r="AG58" s="23" t="s">
        <v>3</v>
      </c>
      <c r="AH58" s="23" t="s">
        <v>4</v>
      </c>
      <c r="AI58" s="24" t="s">
        <v>5</v>
      </c>
      <c r="AJ58" s="24" t="s">
        <v>6</v>
      </c>
      <c r="AK58" s="23" t="s">
        <v>7</v>
      </c>
      <c r="AL58" s="23" t="s">
        <v>66</v>
      </c>
    </row>
    <row r="59" spans="2:40" x14ac:dyDescent="0.2">
      <c r="AE59" s="7">
        <v>2003</v>
      </c>
      <c r="AF59" s="20">
        <v>5.9687729190423124E-2</v>
      </c>
      <c r="AG59" s="20">
        <v>0.65605372830906772</v>
      </c>
      <c r="AH59" s="20">
        <v>9.350613719238729E-2</v>
      </c>
      <c r="AI59" s="20">
        <v>4.5514835391771535E-2</v>
      </c>
      <c r="AJ59" s="20">
        <v>2.2636335031190134E-2</v>
      </c>
      <c r="AK59" s="20">
        <v>0.12260123488516007</v>
      </c>
      <c r="AL59" s="25">
        <v>0.14483376200147297</v>
      </c>
    </row>
    <row r="60" spans="2:40" x14ac:dyDescent="0.2">
      <c r="AE60" s="7">
        <v>2004</v>
      </c>
      <c r="AF60" s="20">
        <v>5.1468563893759138E-2</v>
      </c>
      <c r="AG60" s="20">
        <v>0.62172392321131931</v>
      </c>
      <c r="AH60" s="20">
        <v>0.13967423164250747</v>
      </c>
      <c r="AI60" s="20">
        <v>2.8301607058771824E-2</v>
      </c>
      <c r="AJ60" s="20">
        <v>1.634589816699282E-2</v>
      </c>
      <c r="AK60" s="20">
        <v>0.14248577602664936</v>
      </c>
      <c r="AL60" s="20">
        <v>0.13755635248140366</v>
      </c>
    </row>
    <row r="61" spans="2:40" x14ac:dyDescent="0.2">
      <c r="AE61" s="7">
        <v>2005</v>
      </c>
      <c r="AF61" s="20">
        <v>4.727005900205887E-2</v>
      </c>
      <c r="AG61" s="20">
        <v>0.69671097678378358</v>
      </c>
      <c r="AH61" s="20">
        <v>7.3970840141617575E-2</v>
      </c>
      <c r="AI61" s="20">
        <v>1.8480296187018595E-2</v>
      </c>
      <c r="AJ61" s="20">
        <v>6.0658554903662606E-2</v>
      </c>
      <c r="AK61" s="20">
        <v>0.10290927298185869</v>
      </c>
      <c r="AL61" s="20">
        <v>0.13574</v>
      </c>
    </row>
    <row r="62" spans="2:40" x14ac:dyDescent="0.2">
      <c r="AE62" s="7">
        <v>2006</v>
      </c>
      <c r="AF62" s="20">
        <v>4.5196309557017464E-2</v>
      </c>
      <c r="AG62" s="20">
        <v>0.73011849418112584</v>
      </c>
      <c r="AH62" s="20">
        <v>7.7252414498188746E-2</v>
      </c>
      <c r="AI62" s="20">
        <v>2.598655630304595E-2</v>
      </c>
      <c r="AJ62" s="20">
        <v>2.1962947500893639E-2</v>
      </c>
      <c r="AK62" s="20">
        <v>9.9483277959728528E-2</v>
      </c>
      <c r="AL62" s="20">
        <v>0.13318409700826694</v>
      </c>
    </row>
    <row r="63" spans="2:40" x14ac:dyDescent="0.2">
      <c r="AE63" s="7">
        <v>2007</v>
      </c>
      <c r="AF63" s="20">
        <v>4.1895473412675875E-2</v>
      </c>
      <c r="AG63" s="20">
        <v>0.81685234054542621</v>
      </c>
      <c r="AH63" s="20">
        <v>4.1412673594795057E-2</v>
      </c>
      <c r="AI63" s="20">
        <v>1.776629359293062E-2</v>
      </c>
      <c r="AJ63" s="20">
        <v>6.4837995577511935E-3</v>
      </c>
      <c r="AK63" s="20">
        <v>7.5589419296420976E-2</v>
      </c>
      <c r="AL63" s="20">
        <v>0.13185099868362044</v>
      </c>
    </row>
    <row r="64" spans="2:40" x14ac:dyDescent="0.2">
      <c r="AE64" s="7">
        <v>2008</v>
      </c>
      <c r="AF64" s="20">
        <v>3.5142353093476915E-2</v>
      </c>
      <c r="AG64" s="20">
        <v>0.79333627725156475</v>
      </c>
      <c r="AH64" s="20">
        <v>6.6864697726424505E-2</v>
      </c>
      <c r="AI64" s="20">
        <v>1.2369286289860915E-2</v>
      </c>
      <c r="AJ64" s="20">
        <v>1.7048904113338138E-2</v>
      </c>
      <c r="AK64" s="20">
        <v>7.5238481525334758E-2</v>
      </c>
      <c r="AL64" s="20">
        <v>0.13018299419500293</v>
      </c>
    </row>
    <row r="65" spans="31:38" x14ac:dyDescent="0.2">
      <c r="AE65" s="7">
        <v>2009</v>
      </c>
      <c r="AF65" s="20">
        <v>4.0005527024654548E-2</v>
      </c>
      <c r="AG65" s="20">
        <v>0.75846028130322773</v>
      </c>
      <c r="AH65" s="20">
        <v>9.6835304459754912E-2</v>
      </c>
      <c r="AI65" s="20">
        <v>1.6031320368065299E-2</v>
      </c>
      <c r="AJ65" s="20">
        <v>2.0416711119124548E-2</v>
      </c>
      <c r="AK65" s="20">
        <v>6.8250855725172907E-2</v>
      </c>
      <c r="AL65" s="20">
        <v>0.12934695827797527</v>
      </c>
    </row>
    <row r="66" spans="31:38" x14ac:dyDescent="0.2">
      <c r="AE66" s="7">
        <v>2010</v>
      </c>
      <c r="AF66" s="20">
        <v>3.5297688588477379E-2</v>
      </c>
      <c r="AG66" s="20">
        <v>0.77187579350183566</v>
      </c>
      <c r="AH66" s="20">
        <v>0.117260023806235</v>
      </c>
      <c r="AI66" s="20">
        <v>9.0866022331376958E-3</v>
      </c>
      <c r="AJ66" s="20">
        <v>1.6610245113601933E-2</v>
      </c>
      <c r="AK66" s="20">
        <v>4.9869646756712509E-2</v>
      </c>
      <c r="AL66" s="20">
        <v>0.12927315695475178</v>
      </c>
    </row>
    <row r="67" spans="31:38" x14ac:dyDescent="0.2">
      <c r="AE67" s="7">
        <v>2011</v>
      </c>
      <c r="AF67" s="20">
        <v>3.1223424277236903E-2</v>
      </c>
      <c r="AG67" s="20">
        <v>0.79291997493781075</v>
      </c>
      <c r="AH67" s="20">
        <v>9.9855881877795219E-2</v>
      </c>
      <c r="AI67" s="20">
        <v>7.0193835373194161E-3</v>
      </c>
      <c r="AJ67" s="20">
        <v>9.8435583747798656E-3</v>
      </c>
      <c r="AK67" s="20">
        <v>5.9137776995057713E-2</v>
      </c>
      <c r="AL67" s="20">
        <v>0.12761650630025809</v>
      </c>
    </row>
    <row r="68" spans="31:38" x14ac:dyDescent="0.2">
      <c r="AE68" s="7">
        <v>2012</v>
      </c>
      <c r="AF68" s="20">
        <v>2.8111366040641631E-2</v>
      </c>
      <c r="AG68" s="20">
        <v>0.82862533742210298</v>
      </c>
      <c r="AH68" s="20">
        <v>8.0497581885899061E-2</v>
      </c>
      <c r="AI68" s="20">
        <v>9.0741198394607495E-3</v>
      </c>
      <c r="AJ68" s="20">
        <v>8.9464177472642018E-3</v>
      </c>
      <c r="AK68" s="20">
        <v>4.4745177064631533E-2</v>
      </c>
      <c r="AL68" s="20">
        <v>0.12684026329197473</v>
      </c>
    </row>
    <row r="69" spans="31:38" x14ac:dyDescent="0.2">
      <c r="AE69" s="7">
        <v>2013</v>
      </c>
      <c r="AF69" s="20">
        <v>2.6623815239120024E-2</v>
      </c>
      <c r="AG69" s="20">
        <v>0.79750905418055951</v>
      </c>
      <c r="AH69" s="20">
        <v>7.3549094164166468E-2</v>
      </c>
      <c r="AI69" s="20">
        <v>2.6213153684703835E-2</v>
      </c>
      <c r="AJ69" s="20">
        <v>9.3049618612715025E-3</v>
      </c>
      <c r="AK69" s="20">
        <v>6.6799920870178275E-2</v>
      </c>
      <c r="AL69" s="20">
        <v>0.1303374744113564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ReportedCropsByCounty2013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2014-08-12T14:14:30Z</dcterms:created>
  <dcterms:modified xsi:type="dcterms:W3CDTF">2014-08-12T14:33:03Z</dcterms:modified>
</cp:coreProperties>
</file>