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8195" windowHeight="11310"/>
  </bookViews>
  <sheets>
    <sheet name="summary_by_COUNTY" sheetId="1" r:id="rId1"/>
  </sheets>
  <externalReferences>
    <externalReference r:id="rId2"/>
  </externalReferences>
  <definedNames>
    <definedName name="cn_eff">[1]results_COUNTY!$AH$4</definedName>
    <definedName name="CN_W">[1]results_COUNTY!$AE$4</definedName>
    <definedName name="dates">[1]Frost!$A$8:$O$15</definedName>
    <definedName name="dc_eff">[1]results_COUNTY!$AH$5</definedName>
    <definedName name="DC_W">[1]results_COUNTY!$AE$5</definedName>
    <definedName name="nt_eff">[1]results_COUNTY!$AH$6</definedName>
    <definedName name="NT_W">[1]results_COUNTY!$AE$6</definedName>
    <definedName name="pl_eff">[1]results_COUNTY!$AH$7</definedName>
    <definedName name="PL_W">[1]results_COUNTY!$AE$7</definedName>
    <definedName name="ra_eff">[1]results_COUNTY!$AH$8</definedName>
    <definedName name="RA_W">[1]results_COUNTY!$AE$8</definedName>
    <definedName name="sd_eff">[1]results_COUNTY!$AH$9</definedName>
    <definedName name="SD_W">[1]results_COUNTY!$AE$9</definedName>
    <definedName name="sh_eff">[1]results_COUNTY!$AH$10</definedName>
    <definedName name="th_eff">[1]results_COUNTY!$AH$11</definedName>
    <definedName name="TH_W">[1]results_COUNTY!$AE$11</definedName>
    <definedName name="tr_eff">[1]results_COUNTY!$AH$12</definedName>
    <definedName name="TR_W">[1]results_COUNTY!$AE$12</definedName>
    <definedName name="year">[1]NOTES!$B$2</definedName>
  </definedNames>
  <calcPr calcId="145621"/>
</workbook>
</file>

<file path=xl/calcChain.xml><?xml version="1.0" encoding="utf-8"?>
<calcChain xmlns="http://schemas.openxmlformats.org/spreadsheetml/2006/main">
  <c r="T13" i="1" l="1"/>
  <c r="M12" i="1"/>
  <c r="I12" i="1"/>
  <c r="H12" i="1"/>
  <c r="G12" i="1"/>
  <c r="T11" i="1"/>
  <c r="H11" i="1"/>
  <c r="G11" i="1"/>
  <c r="N10" i="1"/>
  <c r="H10" i="1"/>
  <c r="G10" i="1"/>
  <c r="N9" i="1"/>
  <c r="H9" i="1"/>
  <c r="G9" i="1"/>
  <c r="N8" i="1"/>
  <c r="H8" i="1"/>
  <c r="G8" i="1"/>
  <c r="N7" i="1"/>
  <c r="H7" i="1"/>
  <c r="G7" i="1"/>
  <c r="N6" i="1"/>
  <c r="H6" i="1"/>
  <c r="G6" i="1"/>
  <c r="N5" i="1"/>
  <c r="H5" i="1"/>
  <c r="G5" i="1"/>
  <c r="N4" i="1"/>
  <c r="H4" i="1"/>
  <c r="G4" i="1"/>
  <c r="N3" i="1"/>
  <c r="H3" i="1"/>
  <c r="G3" i="1"/>
  <c r="N2" i="1"/>
  <c r="L12" i="1"/>
  <c r="K12" i="1"/>
  <c r="K17" i="1" s="1"/>
  <c r="H2" i="1"/>
  <c r="G2" i="1"/>
  <c r="N12" i="1" l="1"/>
  <c r="N11" i="1"/>
  <c r="J12" i="1"/>
  <c r="K16" i="1" l="1"/>
</calcChain>
</file>

<file path=xl/comments1.xml><?xml version="1.0" encoding="utf-8"?>
<comments xmlns="http://schemas.openxmlformats.org/spreadsheetml/2006/main">
  <authors>
    <author>Sam Perkins</author>
  </authors>
  <commentList>
    <comment ref="J25" authorId="0">
      <text>
        <r>
          <rPr>
            <b/>
            <sz val="8"/>
            <color indexed="81"/>
            <rFont val="Tahoma"/>
            <family val="2"/>
          </rPr>
          <t>gw irrigation return flow for representative counties:</t>
        </r>
        <r>
          <rPr>
            <sz val="8"/>
            <color indexed="81"/>
            <rFont val="Tahoma"/>
            <family val="2"/>
          </rPr>
          <t xml:space="preserve">
index functions reference range an25:an41; for source, see comment in cell an23.</t>
        </r>
      </text>
    </comment>
  </commentList>
</comments>
</file>

<file path=xl/sharedStrings.xml><?xml version="1.0" encoding="utf-8"?>
<sst xmlns="http://schemas.openxmlformats.org/spreadsheetml/2006/main" count="116" uniqueCount="92">
  <si>
    <t>county</t>
  </si>
  <si>
    <t>record</t>
  </si>
  <si>
    <t>reported gw Irrig pumping 2015 Ac-ft [6]</t>
  </si>
  <si>
    <t>Return flow af [6]</t>
  </si>
  <si>
    <t>reported gw Irrig area 2015 Acres [6]</t>
  </si>
  <si>
    <t>return flow fraction</t>
  </si>
  <si>
    <t>gw irrigated depth (in)</t>
  </si>
  <si>
    <t>Irrig area as fraction of total</t>
  </si>
  <si>
    <t>potential consumptive use composite 2015 in [1]</t>
  </si>
  <si>
    <t>NET consumptive use composite 2015 in [2]</t>
  </si>
  <si>
    <t>Pumping (CIR) in 2015 in [3]</t>
  </si>
  <si>
    <t>effective precip composite 2015 in [4]</t>
  </si>
  <si>
    <t>actual precip 2015 in [5]</t>
  </si>
  <si>
    <t>Pct irrig demand met</t>
  </si>
  <si>
    <t>actual precip 2007 in [5]</t>
  </si>
  <si>
    <t>Cheyenne</t>
  </si>
  <si>
    <t>CN</t>
  </si>
  <si>
    <t>CHEYENNE</t>
  </si>
  <si>
    <t>Decatur</t>
  </si>
  <si>
    <t>DC</t>
  </si>
  <si>
    <t>DECATUR</t>
  </si>
  <si>
    <t>Norton</t>
  </si>
  <si>
    <t>NT</t>
  </si>
  <si>
    <t>NORTON</t>
  </si>
  <si>
    <t>Phillips</t>
  </si>
  <si>
    <t>PL</t>
  </si>
  <si>
    <t>PHILLIPS</t>
  </si>
  <si>
    <t>Rawlins</t>
  </si>
  <si>
    <t>RA</t>
  </si>
  <si>
    <t>RAWLINS</t>
  </si>
  <si>
    <t>Sheridan</t>
  </si>
  <si>
    <t>SD</t>
  </si>
  <si>
    <t>SHERIDAN</t>
  </si>
  <si>
    <t>Sherman</t>
  </si>
  <si>
    <t>SH</t>
  </si>
  <si>
    <t>SHERMAN</t>
  </si>
  <si>
    <t>Thomas</t>
  </si>
  <si>
    <t>TH</t>
  </si>
  <si>
    <t>THOMAS</t>
  </si>
  <si>
    <t>Trego</t>
  </si>
  <si>
    <t>TR</t>
  </si>
  <si>
    <t>TREGO</t>
  </si>
  <si>
    <t>sum or wtd. avg</t>
  </si>
  <si>
    <t>all KS counties</t>
  </si>
  <si>
    <t>arithmetic Avg</t>
  </si>
  <si>
    <t>Reported</t>
  </si>
  <si>
    <t>pct demand met</t>
  </si>
  <si>
    <t>Reported gw irrigation depth as fraction of CIR in 2015 for representative counties:</t>
  </si>
  <si>
    <t>Notes (references are to sheet results_COUNTY, recs 31 48 65 82 99 116 133 150 167):</t>
  </si>
  <si>
    <t>[ratio of weighted averages, wtd by irrig. area]</t>
  </si>
  <si>
    <t>[1]</t>
  </si>
  <si>
    <t>col. x for each county</t>
  </si>
  <si>
    <t>[ratio of arithmetic averages]</t>
  </si>
  <si>
    <t>[2]</t>
  </si>
  <si>
    <t>col. ah for each county</t>
  </si>
  <si>
    <t>[3]</t>
  </si>
  <si>
    <t>col. ai for each county</t>
  </si>
  <si>
    <t>[4]</t>
  </si>
  <si>
    <t>range r4:r12 of sheet results_COUNTY: the difference (potential consumptive use - NET consumptive use)</t>
  </si>
  <si>
    <t>[5]</t>
  </si>
  <si>
    <t>range o4:o12 of sheet results_COUNTY: average over precipitation at stations, with weights given by range e4_L12.</t>
  </si>
  <si>
    <t>[6]</t>
  </si>
  <si>
    <t>from sheet summary_COUNTY in RRCS_Overlap_Groups_2015prelim.xls</t>
  </si>
  <si>
    <t>2015 crop distribution for selected counties used in CIR calculations</t>
  </si>
  <si>
    <t>Alfalfa</t>
  </si>
  <si>
    <t>Corn</t>
  </si>
  <si>
    <t>Soybeans</t>
  </si>
  <si>
    <t>Grain Sorghum</t>
  </si>
  <si>
    <t>Sun-flowers</t>
  </si>
  <si>
    <t>Wheat</t>
  </si>
  <si>
    <t>sum</t>
  </si>
  <si>
    <t>rech rate</t>
  </si>
  <si>
    <t>all</t>
  </si>
  <si>
    <t>2015 crop irrigated areas for all counties (DOES NOT INCLUDE ALL CROPS):</t>
  </si>
  <si>
    <t>Total</t>
  </si>
  <si>
    <t xml:space="preserve"> CN</t>
  </si>
  <si>
    <t xml:space="preserve"> DC</t>
  </si>
  <si>
    <t xml:space="preserve"> GH</t>
  </si>
  <si>
    <t xml:space="preserve"> GO</t>
  </si>
  <si>
    <t xml:space="preserve"> JW</t>
  </si>
  <si>
    <t xml:space="preserve"> LG</t>
  </si>
  <si>
    <t xml:space="preserve"> NT</t>
  </si>
  <si>
    <t xml:space="preserve"> PL</t>
  </si>
  <si>
    <t xml:space="preserve"> RA</t>
  </si>
  <si>
    <t xml:space="preserve"> RO</t>
  </si>
  <si>
    <t xml:space="preserve"> RP</t>
  </si>
  <si>
    <t xml:space="preserve"> SD</t>
  </si>
  <si>
    <t xml:space="preserve"> SH</t>
  </si>
  <si>
    <t xml:space="preserve"> TH</t>
  </si>
  <si>
    <t xml:space="preserve"> TR</t>
  </si>
  <si>
    <t xml:space="preserve"> WA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</si>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</sst>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Book Antiqua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/>
  </cellStyleXfs>
  <cellXfs count="3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0" borderId="2" xfId="0" applyFont="1" applyBorder="1" applyAlignment="1">
      <alignment wrapText="1"/>
    </xf>
    <xf numFmtId="1" fontId="2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2" fontId="0" fillId="0" borderId="1" xfId="0" applyNumberFormat="1" applyBorder="1"/>
    <xf numFmtId="164" fontId="0" fillId="0" borderId="1" xfId="0" applyNumberForma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0" fontId="3" fillId="0" borderId="0" xfId="0" applyFont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2" fontId="1" fillId="0" borderId="0" xfId="0" applyNumberFormat="1" applyFont="1" applyBorder="1"/>
    <xf numFmtId="2" fontId="1" fillId="0" borderId="7" xfId="0" applyNumberFormat="1" applyFont="1" applyBorder="1"/>
    <xf numFmtId="2" fontId="1" fillId="0" borderId="0" xfId="0" applyNumberFormat="1" applyFont="1"/>
    <xf numFmtId="0" fontId="1" fillId="0" borderId="8" xfId="0" applyFont="1" applyBorder="1"/>
    <xf numFmtId="0" fontId="1" fillId="0" borderId="0" xfId="0" applyFont="1" applyBorder="1"/>
    <xf numFmtId="1" fontId="1" fillId="0" borderId="0" xfId="0" applyNumberFormat="1" applyFont="1"/>
    <xf numFmtId="0" fontId="1" fillId="0" borderId="8" xfId="0" applyFont="1" applyFill="1" applyBorder="1"/>
    <xf numFmtId="10" fontId="1" fillId="0" borderId="0" xfId="0" applyNumberFormat="1" applyFont="1" applyBorder="1"/>
    <xf numFmtId="0" fontId="0" fillId="0" borderId="1" xfId="0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Fill="1" applyBorder="1"/>
    <xf numFmtId="10" fontId="0" fillId="0" borderId="1" xfId="0" applyNumberFormat="1" applyBorder="1"/>
    <xf numFmtId="1" fontId="0" fillId="0" borderId="1" xfId="0" applyNumberFormat="1" applyBorder="1"/>
    <xf numFmtId="0" fontId="0" fillId="3" borderId="0" xfId="0" applyFill="1" applyBorder="1" applyAlignment="1"/>
    <xf numFmtId="3" fontId="1" fillId="0" borderId="0" xfId="0" applyNumberFormat="1" applyFont="1"/>
    <xf numFmtId="164" fontId="0" fillId="0" borderId="0" xfId="0" applyNumberFormat="1"/>
    <xf numFmtId="2" fontId="0" fillId="0" borderId="0" xfId="0" applyNumberFormat="1"/>
    <xf numFmtId="3" fontId="0" fillId="0" borderId="0" xfId="0" applyNumberFormat="1"/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SCIR_update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on_locations"/>
      <sheetName val="etRad"/>
      <sheetName val="import"/>
      <sheetName val="KSNE2014"/>
      <sheetName val="input_CLIMATE"/>
      <sheetName val="Sheet1"/>
      <sheetName val="ET_Colby_KSU"/>
      <sheetName val="ET_Scandia_KSU"/>
      <sheetName val="input_ET"/>
      <sheetName val="input_CLIMATE_C"/>
      <sheetName val="NOTES"/>
      <sheetName val="summary_by_COUNTY"/>
      <sheetName val="results_COUNTY"/>
      <sheetName val="results_station"/>
      <sheetName val="Frost"/>
      <sheetName val="Atwood"/>
      <sheetName val="Colby"/>
      <sheetName val="Goodland"/>
      <sheetName val="Norton"/>
      <sheetName val="Oberlin"/>
      <sheetName val="Wakeeney"/>
      <sheetName val="NE_harlan"/>
      <sheetName val="NE_benk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>
            <v>2015</v>
          </cell>
        </row>
      </sheetData>
      <sheetData sheetId="11"/>
      <sheetData sheetId="12">
        <row r="4">
          <cell r="AE4">
            <v>3.5</v>
          </cell>
          <cell r="AH4">
            <v>0.84634585461181833</v>
          </cell>
        </row>
        <row r="5">
          <cell r="AE5">
            <v>3.9</v>
          </cell>
          <cell r="AH5">
            <v>0.83305363456970749</v>
          </cell>
        </row>
        <row r="6">
          <cell r="AE6">
            <v>3.9</v>
          </cell>
          <cell r="AH6">
            <v>0.80553004204662126</v>
          </cell>
        </row>
        <row r="7">
          <cell r="AE7">
            <v>3.9</v>
          </cell>
          <cell r="AH7">
            <v>0.82301586866753074</v>
          </cell>
        </row>
        <row r="8">
          <cell r="AE8">
            <v>3.5</v>
          </cell>
          <cell r="AH8">
            <v>0.84546087438525375</v>
          </cell>
        </row>
        <row r="9">
          <cell r="AE9">
            <v>3.9</v>
          </cell>
          <cell r="AH9">
            <v>0.84723463146410349</v>
          </cell>
        </row>
        <row r="10">
          <cell r="AH10">
            <v>0.84660064976375549</v>
          </cell>
        </row>
        <row r="11">
          <cell r="AE11">
            <v>3.5</v>
          </cell>
          <cell r="AH11">
            <v>0.84646674991208104</v>
          </cell>
        </row>
        <row r="12">
          <cell r="AE12">
            <v>3.9</v>
          </cell>
          <cell r="AH12">
            <v>0.84808330757961781</v>
          </cell>
        </row>
      </sheetData>
      <sheetData sheetId="13"/>
      <sheetData sheetId="14">
        <row r="8">
          <cell r="A8" t="str">
            <v>Atwood</v>
          </cell>
          <cell r="B8">
            <v>42100</v>
          </cell>
          <cell r="C8">
            <v>42306</v>
          </cell>
          <cell r="D8">
            <v>42123</v>
          </cell>
          <cell r="E8">
            <v>42293</v>
          </cell>
          <cell r="F8">
            <v>42142</v>
          </cell>
          <cell r="G8">
            <v>42293</v>
          </cell>
          <cell r="H8">
            <v>42078</v>
          </cell>
          <cell r="I8">
            <v>42312</v>
          </cell>
          <cell r="J8">
            <v>42067</v>
          </cell>
          <cell r="K8">
            <v>42321</v>
          </cell>
          <cell r="M8">
            <v>42105</v>
          </cell>
          <cell r="N8">
            <v>42306</v>
          </cell>
          <cell r="O8">
            <v>42293</v>
          </cell>
        </row>
        <row r="9">
          <cell r="A9" t="str">
            <v>Colby</v>
          </cell>
          <cell r="B9">
            <v>42102</v>
          </cell>
          <cell r="C9">
            <v>42306</v>
          </cell>
          <cell r="D9">
            <v>42126</v>
          </cell>
          <cell r="E9">
            <v>42293</v>
          </cell>
          <cell r="F9">
            <v>42143</v>
          </cell>
          <cell r="G9">
            <v>42293</v>
          </cell>
          <cell r="H9">
            <v>42081</v>
          </cell>
          <cell r="I9">
            <v>42311</v>
          </cell>
          <cell r="J9">
            <v>42068</v>
          </cell>
          <cell r="K9">
            <v>42320</v>
          </cell>
          <cell r="M9">
            <v>42104</v>
          </cell>
          <cell r="N9">
            <v>42306</v>
          </cell>
          <cell r="O9">
            <v>42293</v>
          </cell>
        </row>
        <row r="10">
          <cell r="A10" t="str">
            <v>Goodland</v>
          </cell>
          <cell r="B10">
            <v>42103</v>
          </cell>
          <cell r="C10">
            <v>42315</v>
          </cell>
          <cell r="D10">
            <v>42134</v>
          </cell>
          <cell r="E10">
            <v>42306</v>
          </cell>
          <cell r="F10">
            <v>42147</v>
          </cell>
          <cell r="G10">
            <v>42306</v>
          </cell>
          <cell r="H10">
            <v>42078</v>
          </cell>
          <cell r="I10">
            <v>42314</v>
          </cell>
          <cell r="J10">
            <v>42065</v>
          </cell>
          <cell r="K10">
            <v>42325</v>
          </cell>
          <cell r="M10">
            <v>42098</v>
          </cell>
          <cell r="N10">
            <v>42315</v>
          </cell>
          <cell r="O10">
            <v>42306</v>
          </cell>
        </row>
        <row r="11">
          <cell r="A11" t="str">
            <v>Norton</v>
          </cell>
          <cell r="B11">
            <v>42093</v>
          </cell>
          <cell r="C11">
            <v>42306</v>
          </cell>
          <cell r="D11">
            <v>42116</v>
          </cell>
          <cell r="E11">
            <v>42306</v>
          </cell>
          <cell r="F11">
            <v>42141</v>
          </cell>
          <cell r="G11">
            <v>42306</v>
          </cell>
          <cell r="H11">
            <v>42075</v>
          </cell>
          <cell r="I11">
            <v>42318</v>
          </cell>
          <cell r="J11">
            <v>42066</v>
          </cell>
          <cell r="K11">
            <v>42334</v>
          </cell>
          <cell r="M11">
            <v>42090</v>
          </cell>
          <cell r="N11">
            <v>42306</v>
          </cell>
          <cell r="O11">
            <v>42306</v>
          </cell>
        </row>
        <row r="12">
          <cell r="A12" t="str">
            <v>Oberlin</v>
          </cell>
          <cell r="B12">
            <v>42100</v>
          </cell>
          <cell r="C12">
            <v>42306</v>
          </cell>
          <cell r="D12">
            <v>42123</v>
          </cell>
          <cell r="E12">
            <v>42293</v>
          </cell>
          <cell r="F12">
            <v>42142</v>
          </cell>
          <cell r="G12">
            <v>42293</v>
          </cell>
          <cell r="H12">
            <v>42081</v>
          </cell>
          <cell r="I12">
            <v>42313</v>
          </cell>
          <cell r="J12">
            <v>42069</v>
          </cell>
          <cell r="K12">
            <v>42323</v>
          </cell>
          <cell r="M12">
            <v>42105</v>
          </cell>
          <cell r="N12">
            <v>42306</v>
          </cell>
          <cell r="O12">
            <v>42293</v>
          </cell>
        </row>
        <row r="13">
          <cell r="A13" t="str">
            <v>Wakeeny</v>
          </cell>
          <cell r="B13">
            <v>42092</v>
          </cell>
          <cell r="C13">
            <v>42329</v>
          </cell>
          <cell r="D13">
            <v>42111</v>
          </cell>
          <cell r="E13">
            <v>42306</v>
          </cell>
          <cell r="F13">
            <v>42139</v>
          </cell>
          <cell r="G13">
            <v>42306</v>
          </cell>
          <cell r="H13">
            <v>42075</v>
          </cell>
          <cell r="I13">
            <v>42320</v>
          </cell>
          <cell r="J13">
            <v>42065</v>
          </cell>
          <cell r="K13">
            <v>42336</v>
          </cell>
          <cell r="M13">
            <v>42090</v>
          </cell>
          <cell r="N13">
            <v>42329</v>
          </cell>
          <cell r="O13">
            <v>42306</v>
          </cell>
        </row>
        <row r="14">
          <cell r="A14" t="str">
            <v>NE - Harlan</v>
          </cell>
          <cell r="B14">
            <v>42102</v>
          </cell>
          <cell r="C14">
            <v>42306</v>
          </cell>
          <cell r="D14">
            <v>42123</v>
          </cell>
          <cell r="E14">
            <v>42306</v>
          </cell>
          <cell r="F14">
            <v>42142</v>
          </cell>
          <cell r="G14">
            <v>42306</v>
          </cell>
          <cell r="H14">
            <v>42083</v>
          </cell>
          <cell r="I14">
            <v>42318</v>
          </cell>
          <cell r="J14">
            <v>42071</v>
          </cell>
          <cell r="K14">
            <v>42332</v>
          </cell>
          <cell r="M14">
            <v>42090</v>
          </cell>
          <cell r="N14">
            <v>42306</v>
          </cell>
          <cell r="O14">
            <v>42306</v>
          </cell>
        </row>
        <row r="15">
          <cell r="A15" t="str">
            <v>NE - Benkelman</v>
          </cell>
          <cell r="B15">
            <v>42092</v>
          </cell>
          <cell r="C15">
            <v>42306</v>
          </cell>
          <cell r="D15">
            <v>42118</v>
          </cell>
          <cell r="E15">
            <v>42293</v>
          </cell>
          <cell r="F15">
            <v>42141</v>
          </cell>
          <cell r="G15">
            <v>42293</v>
          </cell>
          <cell r="H15">
            <v>42073</v>
          </cell>
          <cell r="I15">
            <v>42313</v>
          </cell>
          <cell r="J15">
            <v>42063</v>
          </cell>
          <cell r="K15">
            <v>42323</v>
          </cell>
          <cell r="M15">
            <v>42104</v>
          </cell>
          <cell r="N15">
            <v>42306</v>
          </cell>
          <cell r="O15">
            <v>42293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>
    <pageSetUpPr fitToPage="1"/>
  </sheetPr>
  <dimension ref="A1:W70"/>
  <sheetViews>
    <sheetView tabSelected="1" topLeftCell="A23" workbookViewId="0">
      <selection activeCell="A57" sqref="A57"/>
    </sheetView>
  </sheetViews>
  <sheetFormatPr defaultRowHeight="12.75" x14ac:dyDescent="0.2"/>
  <cols>
    <col min="1" max="1" width="15" style="4" customWidth="1"/>
    <col min="2" max="8" width="11.85546875" style="4" customWidth="1"/>
    <col min="9" max="9" width="11.7109375" style="4" customWidth="1"/>
    <col min="10" max="10" width="12.85546875" style="4" customWidth="1"/>
    <col min="11" max="13" width="11.5703125" style="4" customWidth="1"/>
    <col min="14" max="19" width="9.140625" style="4"/>
    <col min="20" max="20" width="11.7109375" style="4" customWidth="1"/>
    <col min="21" max="16384" width="9.140625" style="4"/>
  </cols>
  <sheetData>
    <row r="1" spans="1:23" ht="64.5" thickBo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T1" s="5" t="s">
        <v>14</v>
      </c>
    </row>
    <row r="2" spans="1:23" ht="15" x14ac:dyDescent="0.25">
      <c r="A2" s="1" t="s">
        <v>15</v>
      </c>
      <c r="B2" s="1">
        <v>31</v>
      </c>
      <c r="C2" s="6">
        <v>44076.365769170559</v>
      </c>
      <c r="D2" s="6">
        <v>5450.2253410036874</v>
      </c>
      <c r="E2" s="7">
        <v>39369</v>
      </c>
      <c r="F2" s="8">
        <v>0.12365414538818172</v>
      </c>
      <c r="G2" s="9">
        <f t="shared" ref="G2:G12" si="0">12*C2/E2</f>
        <v>13.434844401179777</v>
      </c>
      <c r="H2" s="10">
        <f t="shared" ref="H2:H12" si="1">E2/E$12</f>
        <v>0.10306069505039553</v>
      </c>
      <c r="I2" s="11">
        <v>26.173289722026098</v>
      </c>
      <c r="J2" s="11">
        <v>13.770296416022852</v>
      </c>
      <c r="K2" s="11">
        <v>16.270294633083164</v>
      </c>
      <c r="L2" s="11">
        <v>12.402993306003246</v>
      </c>
      <c r="M2" s="11">
        <v>25.380000000000003</v>
      </c>
      <c r="N2" s="11">
        <f t="shared" ref="N2:N11" si="2">100*G2/$K2</f>
        <v>82.572840284416671</v>
      </c>
      <c r="T2" s="12">
        <v>22.373333333333335</v>
      </c>
      <c r="V2" s="13" t="s">
        <v>16</v>
      </c>
      <c r="W2" s="14" t="s">
        <v>17</v>
      </c>
    </row>
    <row r="3" spans="1:23" ht="15" x14ac:dyDescent="0.25">
      <c r="A3" s="1" t="s">
        <v>18</v>
      </c>
      <c r="B3" s="1">
        <v>48</v>
      </c>
      <c r="C3" s="6">
        <v>9477.0887829099756</v>
      </c>
      <c r="D3" s="6">
        <v>1297.8528636797157</v>
      </c>
      <c r="E3" s="7">
        <v>10390</v>
      </c>
      <c r="F3" s="8">
        <v>0.13694636543029245</v>
      </c>
      <c r="G3" s="9">
        <f t="shared" si="0"/>
        <v>10.945627083245402</v>
      </c>
      <c r="H3" s="10">
        <f t="shared" si="1"/>
        <v>2.7199081042790254E-2</v>
      </c>
      <c r="I3" s="11">
        <v>24.973709930435323</v>
      </c>
      <c r="J3" s="11">
        <v>10.028894768339185</v>
      </c>
      <c r="K3" s="11">
        <v>12.038714378239709</v>
      </c>
      <c r="L3" s="11">
        <v>14.944815162096138</v>
      </c>
      <c r="M3" s="11">
        <v>23.529999999999998</v>
      </c>
      <c r="N3" s="11">
        <f t="shared" si="2"/>
        <v>90.92023233834594</v>
      </c>
      <c r="T3" s="12">
        <v>21.85</v>
      </c>
      <c r="V3" s="13" t="s">
        <v>19</v>
      </c>
      <c r="W3" s="15" t="s">
        <v>20</v>
      </c>
    </row>
    <row r="4" spans="1:23" ht="15" x14ac:dyDescent="0.25">
      <c r="A4" s="1" t="s">
        <v>21</v>
      </c>
      <c r="B4" s="1">
        <v>65</v>
      </c>
      <c r="C4" s="6">
        <v>6066.2086106840243</v>
      </c>
      <c r="D4" s="6">
        <v>782.55512099808834</v>
      </c>
      <c r="E4" s="7">
        <v>6800</v>
      </c>
      <c r="F4" s="8">
        <v>0.12900234252080026</v>
      </c>
      <c r="G4" s="9">
        <f t="shared" si="0"/>
        <v>10.705074018854161</v>
      </c>
      <c r="H4" s="10">
        <f t="shared" si="1"/>
        <v>1.7801131000093718E-2</v>
      </c>
      <c r="I4" s="11">
        <v>24.524057422576494</v>
      </c>
      <c r="J4" s="11">
        <v>12.03860909613481</v>
      </c>
      <c r="K4" s="11">
        <v>14.944953592976061</v>
      </c>
      <c r="L4" s="11">
        <v>12.485448326441684</v>
      </c>
      <c r="M4" s="11">
        <v>22.64</v>
      </c>
      <c r="N4" s="11">
        <f t="shared" si="2"/>
        <v>71.630025160368589</v>
      </c>
      <c r="T4" s="12">
        <v>24.93</v>
      </c>
      <c r="V4" s="13" t="s">
        <v>22</v>
      </c>
      <c r="W4" s="15" t="s">
        <v>23</v>
      </c>
    </row>
    <row r="5" spans="1:23" ht="15" x14ac:dyDescent="0.25">
      <c r="A5" s="1" t="s">
        <v>24</v>
      </c>
      <c r="B5" s="1">
        <v>82</v>
      </c>
      <c r="C5" s="6">
        <v>9982.4102327444125</v>
      </c>
      <c r="D5" s="6">
        <v>1641.8065912528493</v>
      </c>
      <c r="E5" s="7">
        <v>11370</v>
      </c>
      <c r="F5" s="8">
        <v>0.16446995795337874</v>
      </c>
      <c r="G5" s="9">
        <f t="shared" si="0"/>
        <v>10.535525311603601</v>
      </c>
      <c r="H5" s="10">
        <f t="shared" si="1"/>
        <v>2.9764538157509641E-2</v>
      </c>
      <c r="I5" s="11">
        <v>24.204608859204267</v>
      </c>
      <c r="J5" s="11">
        <v>9.1106413644917197</v>
      </c>
      <c r="K5" s="11">
        <v>11.069824667222907</v>
      </c>
      <c r="L5" s="11">
        <v>15.093967494712548</v>
      </c>
      <c r="M5" s="11">
        <v>24.914999999999999</v>
      </c>
      <c r="N5" s="11">
        <f t="shared" si="2"/>
        <v>95.173371108565661</v>
      </c>
      <c r="T5" s="12">
        <v>23.504999999999999</v>
      </c>
      <c r="V5" s="13" t="s">
        <v>25</v>
      </c>
      <c r="W5" s="15" t="s">
        <v>26</v>
      </c>
    </row>
    <row r="6" spans="1:23" ht="15" x14ac:dyDescent="0.25">
      <c r="A6" s="1" t="s">
        <v>27</v>
      </c>
      <c r="B6" s="1">
        <v>99</v>
      </c>
      <c r="C6" s="6">
        <v>4393.8546398507278</v>
      </c>
      <c r="D6" s="6">
        <v>645.82690743959859</v>
      </c>
      <c r="E6" s="7">
        <v>5652</v>
      </c>
      <c r="F6" s="8">
        <v>0.14698413133246926</v>
      </c>
      <c r="G6" s="9">
        <f t="shared" si="0"/>
        <v>9.3287784285578077</v>
      </c>
      <c r="H6" s="10">
        <f t="shared" si="1"/>
        <v>1.4795881237136719E-2</v>
      </c>
      <c r="I6" s="11">
        <v>27.433357586101696</v>
      </c>
      <c r="J6" s="11">
        <v>13.755248722233997</v>
      </c>
      <c r="K6" s="11">
        <v>16.269527235350338</v>
      </c>
      <c r="L6" s="11">
        <v>13.678108863867699</v>
      </c>
      <c r="M6" s="11">
        <v>26.06</v>
      </c>
      <c r="N6" s="11">
        <f t="shared" si="2"/>
        <v>57.338964394050059</v>
      </c>
      <c r="T6" s="12">
        <v>24.27</v>
      </c>
      <c r="V6" s="13" t="s">
        <v>28</v>
      </c>
      <c r="W6" s="15" t="s">
        <v>29</v>
      </c>
    </row>
    <row r="7" spans="1:23" ht="15" x14ac:dyDescent="0.25">
      <c r="A7" s="1" t="s">
        <v>30</v>
      </c>
      <c r="B7" s="1">
        <v>116</v>
      </c>
      <c r="C7" s="6">
        <v>245.22334567937745</v>
      </c>
      <c r="D7" s="6">
        <v>45.03739377417557</v>
      </c>
      <c r="E7" s="7">
        <v>282.2</v>
      </c>
      <c r="F7" s="8">
        <v>0.18365867103477448</v>
      </c>
      <c r="G7" s="9">
        <f t="shared" si="0"/>
        <v>10.427640496642557</v>
      </c>
      <c r="H7" s="10">
        <f t="shared" si="1"/>
        <v>7.3874693650388928E-4</v>
      </c>
      <c r="I7" s="11">
        <v>25.063466919621892</v>
      </c>
      <c r="J7" s="11">
        <v>13.033067527603267</v>
      </c>
      <c r="K7" s="11">
        <v>15.383067504076012</v>
      </c>
      <c r="L7" s="11">
        <v>12.030399392018625</v>
      </c>
      <c r="M7" s="11">
        <v>21.393333333333338</v>
      </c>
      <c r="N7" s="11">
        <f t="shared" si="2"/>
        <v>67.786483377776065</v>
      </c>
      <c r="T7" s="12">
        <v>23.86</v>
      </c>
      <c r="V7" s="13" t="s">
        <v>31</v>
      </c>
      <c r="W7" s="15" t="s">
        <v>32</v>
      </c>
    </row>
    <row r="8" spans="1:23" ht="15" x14ac:dyDescent="0.25">
      <c r="A8" s="1" t="s">
        <v>33</v>
      </c>
      <c r="B8" s="1">
        <v>133</v>
      </c>
      <c r="C8" s="6">
        <v>61876.974314947591</v>
      </c>
      <c r="D8" s="6">
        <v>7596.3495556607413</v>
      </c>
      <c r="E8" s="7">
        <v>72158</v>
      </c>
      <c r="F8" s="8">
        <v>0.12276536853589644</v>
      </c>
      <c r="G8" s="9">
        <f t="shared" si="0"/>
        <v>10.290247675647484</v>
      </c>
      <c r="H8" s="10">
        <f t="shared" si="1"/>
        <v>0.18889617804481801</v>
      </c>
      <c r="I8" s="11">
        <v>27.458261840741052</v>
      </c>
      <c r="J8" s="11">
        <v>15.528368208839154</v>
      </c>
      <c r="K8" s="11">
        <v>18.342022550032716</v>
      </c>
      <c r="L8" s="11">
        <v>11.929893631901898</v>
      </c>
      <c r="M8" s="11">
        <v>25.69</v>
      </c>
      <c r="N8" s="11">
        <f t="shared" si="2"/>
        <v>56.102033718354193</v>
      </c>
      <c r="T8" s="12">
        <v>24.81</v>
      </c>
      <c r="V8" s="13" t="s">
        <v>34</v>
      </c>
      <c r="W8" s="15" t="s">
        <v>35</v>
      </c>
    </row>
    <row r="9" spans="1:23" ht="15" x14ac:dyDescent="0.25">
      <c r="A9" s="1" t="s">
        <v>36</v>
      </c>
      <c r="B9" s="1">
        <v>150</v>
      </c>
      <c r="C9" s="6">
        <v>97700.505726543721</v>
      </c>
      <c r="D9" s="6">
        <v>12056.178924407977</v>
      </c>
      <c r="E9" s="7">
        <v>100862</v>
      </c>
      <c r="F9" s="8">
        <v>0.1233993502362445</v>
      </c>
      <c r="G9" s="9">
        <f t="shared" si="0"/>
        <v>11.623862988226731</v>
      </c>
      <c r="H9" s="10">
        <f t="shared" si="1"/>
        <v>0.2640378933722724</v>
      </c>
      <c r="I9" s="11">
        <v>25.90486178753418</v>
      </c>
      <c r="J9" s="11">
        <v>12.867870752527026</v>
      </c>
      <c r="K9" s="11">
        <v>15.20186203871984</v>
      </c>
      <c r="L9" s="11">
        <v>13.036991035007155</v>
      </c>
      <c r="M9" s="11">
        <v>24.150000000000002</v>
      </c>
      <c r="N9" s="11">
        <f t="shared" si="2"/>
        <v>76.463415854059321</v>
      </c>
      <c r="T9" s="12">
        <v>21.09</v>
      </c>
      <c r="V9" s="13" t="s">
        <v>37</v>
      </c>
      <c r="W9" s="15" t="s">
        <v>38</v>
      </c>
    </row>
    <row r="10" spans="1:23" ht="15" x14ac:dyDescent="0.25">
      <c r="A10" s="1" t="s">
        <v>39</v>
      </c>
      <c r="B10" s="1">
        <v>167</v>
      </c>
      <c r="C10" s="6">
        <v>82032.784944652551</v>
      </c>
      <c r="D10" s="6">
        <v>10133.77653797624</v>
      </c>
      <c r="E10" s="7">
        <v>87947</v>
      </c>
      <c r="F10" s="8">
        <v>0.12353325008791889</v>
      </c>
      <c r="G10" s="9">
        <f t="shared" si="0"/>
        <v>11.193030112861504</v>
      </c>
      <c r="H10" s="10">
        <f t="shared" si="1"/>
        <v>0.23022883353900619</v>
      </c>
      <c r="I10" s="11">
        <v>23.678505742178299</v>
      </c>
      <c r="J10" s="11">
        <v>13.771984066913875</v>
      </c>
      <c r="K10" s="11">
        <v>16.238951932939639</v>
      </c>
      <c r="L10" s="11">
        <v>9.9065216752644236</v>
      </c>
      <c r="M10" s="11">
        <v>17.389999999999997</v>
      </c>
      <c r="N10" s="11">
        <f t="shared" si="2"/>
        <v>68.927047503337846</v>
      </c>
      <c r="T10" s="12">
        <v>25.56</v>
      </c>
      <c r="V10" s="13" t="s">
        <v>40</v>
      </c>
      <c r="W10" s="16" t="s">
        <v>41</v>
      </c>
    </row>
    <row r="11" spans="1:23" ht="15.75" thickBot="1" x14ac:dyDescent="0.3">
      <c r="A11" s="1" t="s">
        <v>42</v>
      </c>
      <c r="B11" s="1"/>
      <c r="C11" s="6">
        <v>315851.41636718297</v>
      </c>
      <c r="D11" s="6">
        <v>39649.609236193079</v>
      </c>
      <c r="E11" s="6">
        <v>334830.2</v>
      </c>
      <c r="F11" s="8">
        <v>0.12553247249048169</v>
      </c>
      <c r="G11" s="9">
        <f t="shared" si="0"/>
        <v>11.319818213548825</v>
      </c>
      <c r="H11" s="10">
        <f t="shared" si="1"/>
        <v>0.8765229783805264</v>
      </c>
      <c r="I11" s="11">
        <v>22.436211222758445</v>
      </c>
      <c r="J11" s="11">
        <v>11.892139815411335</v>
      </c>
      <c r="K11" s="11">
        <v>14.069161870508911</v>
      </c>
      <c r="L11" s="11">
        <v>10.54407140734711</v>
      </c>
      <c r="M11" s="11">
        <v>20.034598170008827</v>
      </c>
      <c r="N11" s="11">
        <f t="shared" si="2"/>
        <v>80.458369288343135</v>
      </c>
      <c r="T11" s="17">
        <f>SUMPRODUCT($H2:$H10,T2:T10)</f>
        <v>20.559953743237532</v>
      </c>
    </row>
    <row r="12" spans="1:23" ht="15.75" thickBot="1" x14ac:dyDescent="0.3">
      <c r="A12" s="1" t="s">
        <v>43</v>
      </c>
      <c r="B12" s="1"/>
      <c r="C12" s="6">
        <v>360289.35846034822</v>
      </c>
      <c r="D12" s="6">
        <v>45318.80482487096</v>
      </c>
      <c r="E12" s="7">
        <v>381998.2</v>
      </c>
      <c r="F12" s="8">
        <v>0.12578446673677857</v>
      </c>
      <c r="G12" s="9">
        <f t="shared" si="0"/>
        <v>11.318043649221853</v>
      </c>
      <c r="H12" s="10">
        <f t="shared" si="1"/>
        <v>1</v>
      </c>
      <c r="I12" s="18">
        <f>AVERAGE(I2:I10)</f>
        <v>25.490457756713251</v>
      </c>
      <c r="J12" s="18">
        <f>AVERAGE(J2:J10)</f>
        <v>12.656108991456209</v>
      </c>
      <c r="K12" s="18">
        <f>AVERAGE(K2:K10)</f>
        <v>15.084357614737819</v>
      </c>
      <c r="L12" s="18">
        <f>AVERAGE(L2:L10)</f>
        <v>12.834348765257046</v>
      </c>
      <c r="M12" s="18">
        <f>AVERAGE(M2:M10)</f>
        <v>23.460925925925928</v>
      </c>
      <c r="N12" s="18">
        <f>AVERAGE(N2:N10)</f>
        <v>74.101601526586037</v>
      </c>
      <c r="P12" s="19"/>
      <c r="T12" s="17"/>
    </row>
    <row r="13" spans="1:23" ht="13.5" thickBot="1" x14ac:dyDescent="0.25">
      <c r="A13" s="20" t="s">
        <v>44</v>
      </c>
      <c r="B13" s="21"/>
      <c r="C13" s="21"/>
      <c r="D13" s="21"/>
      <c r="E13" s="22"/>
      <c r="F13" s="21"/>
      <c r="G13" s="17"/>
      <c r="O13" s="19"/>
      <c r="T13" s="18">
        <f>AVERAGE(T2:T10)</f>
        <v>23.583148148148148</v>
      </c>
    </row>
    <row r="14" spans="1:23" x14ac:dyDescent="0.2">
      <c r="A14" s="20" t="s">
        <v>45</v>
      </c>
      <c r="B14" s="21"/>
      <c r="C14" s="21"/>
      <c r="D14" s="21"/>
      <c r="E14" s="22"/>
      <c r="F14" s="21"/>
      <c r="G14" s="22"/>
      <c r="M14" s="17"/>
    </row>
    <row r="15" spans="1:23" x14ac:dyDescent="0.2">
      <c r="A15" s="20" t="s">
        <v>46</v>
      </c>
      <c r="B15" s="21"/>
      <c r="C15" s="21"/>
      <c r="D15" s="21"/>
      <c r="E15" s="22"/>
      <c r="F15" s="21"/>
      <c r="G15" s="22"/>
      <c r="I15" s="17" t="s">
        <v>47</v>
      </c>
      <c r="K15" s="17"/>
      <c r="M15" s="17"/>
    </row>
    <row r="16" spans="1:23" x14ac:dyDescent="0.2">
      <c r="A16" s="23" t="s">
        <v>48</v>
      </c>
      <c r="J16" s="17"/>
      <c r="K16" s="24">
        <f>G11/K11</f>
        <v>0.80458369288343146</v>
      </c>
      <c r="L16" s="17" t="s">
        <v>49</v>
      </c>
    </row>
    <row r="17" spans="1:12" x14ac:dyDescent="0.2">
      <c r="A17" s="23" t="s">
        <v>50</v>
      </c>
      <c r="B17" s="4" t="s">
        <v>51</v>
      </c>
      <c r="K17" s="24">
        <f>G12/K12</f>
        <v>0.75031658213696972</v>
      </c>
      <c r="L17" s="17" t="s">
        <v>52</v>
      </c>
    </row>
    <row r="18" spans="1:12" x14ac:dyDescent="0.2">
      <c r="A18" s="23" t="s">
        <v>53</v>
      </c>
      <c r="B18" s="4" t="s">
        <v>54</v>
      </c>
    </row>
    <row r="19" spans="1:12" x14ac:dyDescent="0.2">
      <c r="A19" s="23" t="s">
        <v>55</v>
      </c>
      <c r="B19" s="4" t="s">
        <v>56</v>
      </c>
    </row>
    <row r="20" spans="1:12" x14ac:dyDescent="0.2">
      <c r="A20" s="23" t="s">
        <v>57</v>
      </c>
      <c r="B20" s="4" t="s">
        <v>58</v>
      </c>
    </row>
    <row r="21" spans="1:12" x14ac:dyDescent="0.2">
      <c r="A21" s="23" t="s">
        <v>59</v>
      </c>
      <c r="B21" s="4" t="s">
        <v>60</v>
      </c>
    </row>
    <row r="22" spans="1:12" x14ac:dyDescent="0.2">
      <c r="A22" s="23" t="s">
        <v>61</v>
      </c>
      <c r="B22" s="4" t="s">
        <v>62</v>
      </c>
    </row>
    <row r="23" spans="1:12" x14ac:dyDescent="0.2">
      <c r="A23" s="23"/>
    </row>
    <row r="24" spans="1:12" x14ac:dyDescent="0.2">
      <c r="A24" s="4" t="s">
        <v>63</v>
      </c>
    </row>
    <row r="25" spans="1:12" ht="26.25" x14ac:dyDescent="0.25">
      <c r="A25" s="25"/>
      <c r="B25" s="25"/>
      <c r="C25" s="26" t="s">
        <v>64</v>
      </c>
      <c r="D25" s="26" t="s">
        <v>65</v>
      </c>
      <c r="E25" s="26" t="s">
        <v>66</v>
      </c>
      <c r="F25" s="26" t="s">
        <v>67</v>
      </c>
      <c r="G25" s="26" t="s">
        <v>68</v>
      </c>
      <c r="H25" s="26" t="s">
        <v>69</v>
      </c>
      <c r="I25" s="27" t="s">
        <v>70</v>
      </c>
      <c r="J25" s="28" t="s">
        <v>71</v>
      </c>
    </row>
    <row r="26" spans="1:12" ht="13.5" x14ac:dyDescent="0.25">
      <c r="A26" s="29" t="s">
        <v>17</v>
      </c>
      <c r="B26" s="25" t="s">
        <v>16</v>
      </c>
      <c r="C26" s="30">
        <v>6.3375960334797865E-2</v>
      </c>
      <c r="D26" s="30">
        <v>0.69685942907636045</v>
      </c>
      <c r="E26" s="30">
        <v>9.7817104800242194E-2</v>
      </c>
      <c r="F26" s="30">
        <v>3.2079682220204055E-2</v>
      </c>
      <c r="G26" s="30">
        <v>2.3624849660047617E-2</v>
      </c>
      <c r="H26" s="30">
        <v>8.6242973908347842E-2</v>
      </c>
      <c r="I26" s="30">
        <v>1</v>
      </c>
      <c r="J26" s="30">
        <v>0.12365414538818172</v>
      </c>
    </row>
    <row r="27" spans="1:12" ht="13.5" x14ac:dyDescent="0.25">
      <c r="A27" s="29" t="s">
        <v>20</v>
      </c>
      <c r="B27" s="25" t="s">
        <v>19</v>
      </c>
      <c r="C27" s="30">
        <v>0.11527208894090112</v>
      </c>
      <c r="D27" s="30">
        <v>0.64096650948266953</v>
      </c>
      <c r="E27" s="30">
        <v>0.1012632086187313</v>
      </c>
      <c r="F27" s="30">
        <v>7.7674135774848274E-2</v>
      </c>
      <c r="G27" s="30">
        <v>1.11290859234273E-2</v>
      </c>
      <c r="H27" s="30">
        <v>5.3694971259422436E-2</v>
      </c>
      <c r="I27" s="30">
        <v>1</v>
      </c>
      <c r="J27" s="30">
        <v>0.13694636543029245</v>
      </c>
    </row>
    <row r="28" spans="1:12" ht="13.5" x14ac:dyDescent="0.25">
      <c r="A28" s="29" t="s">
        <v>23</v>
      </c>
      <c r="B28" s="25" t="s">
        <v>22</v>
      </c>
      <c r="C28" s="30">
        <v>2.0447889750215331E-2</v>
      </c>
      <c r="D28" s="30">
        <v>0.63977260981912143</v>
      </c>
      <c r="E28" s="30">
        <v>0.23954866494401378</v>
      </c>
      <c r="F28" s="30">
        <v>3.5968992248062014E-2</v>
      </c>
      <c r="G28" s="30">
        <v>0</v>
      </c>
      <c r="H28" s="30">
        <v>6.4261843238587427E-2</v>
      </c>
      <c r="I28" s="30">
        <v>1</v>
      </c>
      <c r="J28" s="30">
        <v>0.16446995795337874</v>
      </c>
    </row>
    <row r="29" spans="1:12" ht="13.5" x14ac:dyDescent="0.25">
      <c r="A29" s="29" t="s">
        <v>26</v>
      </c>
      <c r="B29" s="25" t="s">
        <v>25</v>
      </c>
      <c r="C29" s="30">
        <v>3.4506398537477147E-2</v>
      </c>
      <c r="D29" s="30">
        <v>0.72120658135283366</v>
      </c>
      <c r="E29" s="30">
        <v>0.24136197440585005</v>
      </c>
      <c r="F29" s="30">
        <v>2.9250457038391218E-3</v>
      </c>
      <c r="G29" s="30">
        <v>0</v>
      </c>
      <c r="H29" s="30">
        <v>0</v>
      </c>
      <c r="I29" s="30">
        <v>1</v>
      </c>
      <c r="J29" s="30">
        <v>0.14698413133246926</v>
      </c>
    </row>
    <row r="30" spans="1:12" ht="13.5" x14ac:dyDescent="0.25">
      <c r="A30" s="29" t="s">
        <v>29</v>
      </c>
      <c r="B30" s="25" t="s">
        <v>28</v>
      </c>
      <c r="C30" s="30">
        <v>9.819302423308586E-2</v>
      </c>
      <c r="D30" s="30">
        <v>0.6503291777559882</v>
      </c>
      <c r="E30" s="30">
        <v>0.12805715086146519</v>
      </c>
      <c r="F30" s="30">
        <v>3.1727132651631879E-2</v>
      </c>
      <c r="G30" s="30">
        <v>8.4045384507634123E-3</v>
      </c>
      <c r="H30" s="30">
        <v>8.3288976047065422E-2</v>
      </c>
      <c r="I30" s="30">
        <v>0.99999999999999989</v>
      </c>
      <c r="J30" s="30">
        <v>0.12453912561474627</v>
      </c>
    </row>
    <row r="31" spans="1:12" ht="13.5" x14ac:dyDescent="0.25">
      <c r="A31" s="29" t="s">
        <v>32</v>
      </c>
      <c r="B31" s="25" t="s">
        <v>31</v>
      </c>
      <c r="C31" s="30">
        <v>1.6409241901127497E-2</v>
      </c>
      <c r="D31" s="30">
        <v>0.78942634370757581</v>
      </c>
      <c r="E31" s="30">
        <v>9.423199615794145E-2</v>
      </c>
      <c r="F31" s="30">
        <v>3.1051417785511352E-2</v>
      </c>
      <c r="G31" s="30">
        <v>1.1798447510144017E-2</v>
      </c>
      <c r="H31" s="30">
        <v>5.7082552937699975E-2</v>
      </c>
      <c r="I31" s="30">
        <v>1</v>
      </c>
      <c r="J31" s="30">
        <v>0.12276536853589644</v>
      </c>
    </row>
    <row r="32" spans="1:12" ht="13.5" x14ac:dyDescent="0.25">
      <c r="A32" s="29" t="s">
        <v>35</v>
      </c>
      <c r="B32" s="25" t="s">
        <v>34</v>
      </c>
      <c r="C32" s="30">
        <v>2.1264660647090091E-2</v>
      </c>
      <c r="D32" s="30">
        <v>0.76952234102437489</v>
      </c>
      <c r="E32" s="30">
        <v>2.8999013136976119E-2</v>
      </c>
      <c r="F32" s="30">
        <v>1.827109763192129E-2</v>
      </c>
      <c r="G32" s="30">
        <v>3.1183929442041625E-2</v>
      </c>
      <c r="H32" s="30">
        <v>0.13075895811759608</v>
      </c>
      <c r="I32" s="30">
        <v>1</v>
      </c>
      <c r="J32" s="30">
        <v>0.1233993502362445</v>
      </c>
    </row>
    <row r="33" spans="1:10" ht="13.5" x14ac:dyDescent="0.25">
      <c r="A33" s="29" t="s">
        <v>38</v>
      </c>
      <c r="B33" s="25" t="s">
        <v>37</v>
      </c>
      <c r="C33" s="30">
        <v>1.046698345076192E-2</v>
      </c>
      <c r="D33" s="30">
        <v>0.78903096837620845</v>
      </c>
      <c r="E33" s="30">
        <v>8.9410453875143361E-2</v>
      </c>
      <c r="F33" s="30">
        <v>1.7259708340160575E-2</v>
      </c>
      <c r="G33" s="30">
        <v>7.8387678191053582E-3</v>
      </c>
      <c r="H33" s="30">
        <v>8.5993118138620345E-2</v>
      </c>
      <c r="I33" s="30">
        <v>0.99999999999999989</v>
      </c>
      <c r="J33" s="30">
        <v>0.12353325008791889</v>
      </c>
    </row>
    <row r="34" spans="1:10" ht="13.5" x14ac:dyDescent="0.25">
      <c r="A34" s="29" t="s">
        <v>41</v>
      </c>
      <c r="B34" s="25" t="s">
        <v>40</v>
      </c>
      <c r="C34" s="30">
        <v>4.3777617922104613E-2</v>
      </c>
      <c r="D34" s="30">
        <v>0.48084912723695994</v>
      </c>
      <c r="E34" s="30">
        <v>0.13256602610214777</v>
      </c>
      <c r="F34" s="30">
        <v>0.16777016016559743</v>
      </c>
      <c r="G34" s="30">
        <v>0</v>
      </c>
      <c r="H34" s="30">
        <v>0.17503706857319026</v>
      </c>
      <c r="I34" s="30">
        <v>1</v>
      </c>
      <c r="J34" s="30">
        <v>0.12191669242038218</v>
      </c>
    </row>
    <row r="35" spans="1:10" ht="13.5" x14ac:dyDescent="0.25">
      <c r="A35" s="25" t="s">
        <v>72</v>
      </c>
      <c r="B35" s="25"/>
      <c r="C35" s="30">
        <v>2.76352927699384E-2</v>
      </c>
      <c r="D35" s="30">
        <v>0.75066533125246948</v>
      </c>
      <c r="E35" s="30">
        <v>8.3652185601713974E-2</v>
      </c>
      <c r="F35" s="30">
        <v>2.9784567196835431E-2</v>
      </c>
      <c r="G35" s="30">
        <v>1.567337945253713E-2</v>
      </c>
      <c r="H35" s="30">
        <v>9.2589243726505482E-2</v>
      </c>
      <c r="I35" s="30">
        <v>0.99999999999999978</v>
      </c>
      <c r="J35" s="30">
        <v>0.12578446673677857</v>
      </c>
    </row>
    <row r="37" spans="1:10" x14ac:dyDescent="0.2">
      <c r="A37" s="4" t="s">
        <v>73</v>
      </c>
    </row>
    <row r="38" spans="1:10" ht="25.5" x14ac:dyDescent="0.2">
      <c r="A38" s="27"/>
      <c r="B38" s="26" t="s">
        <v>64</v>
      </c>
      <c r="C38" s="26" t="s">
        <v>65</v>
      </c>
      <c r="D38" s="26" t="s">
        <v>66</v>
      </c>
      <c r="E38" s="26" t="s">
        <v>67</v>
      </c>
      <c r="F38" s="26" t="s">
        <v>68</v>
      </c>
      <c r="G38" s="26" t="s">
        <v>69</v>
      </c>
      <c r="H38" s="26" t="s">
        <v>74</v>
      </c>
    </row>
    <row r="39" spans="1:10" ht="13.5" x14ac:dyDescent="0.25">
      <c r="A39" s="25"/>
      <c r="B39" s="27">
        <v>1</v>
      </c>
      <c r="C39" s="27">
        <v>2</v>
      </c>
      <c r="D39" s="27">
        <v>4</v>
      </c>
      <c r="E39" s="27">
        <v>3</v>
      </c>
      <c r="F39" s="27">
        <v>10</v>
      </c>
      <c r="G39" s="27">
        <v>5</v>
      </c>
      <c r="H39" s="25"/>
    </row>
    <row r="40" spans="1:10" ht="13.5" x14ac:dyDescent="0.25">
      <c r="A40" s="25" t="s">
        <v>75</v>
      </c>
      <c r="B40" s="31">
        <v>2065.6</v>
      </c>
      <c r="C40" s="31">
        <v>22712.6</v>
      </c>
      <c r="D40" s="31">
        <v>3188.1333333333337</v>
      </c>
      <c r="E40" s="31">
        <v>1045.5666666666666</v>
      </c>
      <c r="F40" s="31">
        <v>770</v>
      </c>
      <c r="G40" s="31">
        <v>2810.8999999999996</v>
      </c>
      <c r="H40" s="31">
        <v>32592.799999999999</v>
      </c>
    </row>
    <row r="41" spans="1:10" ht="13.5" x14ac:dyDescent="0.25">
      <c r="A41" s="25" t="s">
        <v>76</v>
      </c>
      <c r="B41" s="31">
        <v>1004.7</v>
      </c>
      <c r="C41" s="31">
        <v>5586.5999999999995</v>
      </c>
      <c r="D41" s="31">
        <v>882.6</v>
      </c>
      <c r="E41" s="31">
        <v>677</v>
      </c>
      <c r="F41" s="31">
        <v>97</v>
      </c>
      <c r="G41" s="31">
        <v>468</v>
      </c>
      <c r="H41" s="31">
        <v>8715.9</v>
      </c>
    </row>
    <row r="42" spans="1:10" ht="13.5" x14ac:dyDescent="0.25">
      <c r="A42" s="25" t="s">
        <v>77</v>
      </c>
      <c r="B42" s="31">
        <v>151.76666666666665</v>
      </c>
      <c r="C42" s="31">
        <v>6524.4</v>
      </c>
      <c r="D42" s="31">
        <v>1215.5666666666666</v>
      </c>
      <c r="E42" s="31">
        <v>487</v>
      </c>
      <c r="F42" s="31">
        <v>0</v>
      </c>
      <c r="G42" s="31">
        <v>699.26666666666665</v>
      </c>
      <c r="H42" s="31">
        <v>9078</v>
      </c>
    </row>
    <row r="43" spans="1:10" ht="13.5" x14ac:dyDescent="0.25">
      <c r="A43" s="25" t="s">
        <v>78</v>
      </c>
      <c r="B43" s="31">
        <v>31</v>
      </c>
      <c r="C43" s="31">
        <v>8277</v>
      </c>
      <c r="D43" s="31">
        <v>610.4</v>
      </c>
      <c r="E43" s="31">
        <v>1317.1</v>
      </c>
      <c r="F43" s="31">
        <v>0</v>
      </c>
      <c r="G43" s="31">
        <v>1641.4999999999998</v>
      </c>
      <c r="H43" s="31">
        <v>11877</v>
      </c>
    </row>
    <row r="44" spans="1:10" ht="13.5" x14ac:dyDescent="0.25">
      <c r="A44" s="25" t="s">
        <v>79</v>
      </c>
      <c r="B44" s="31">
        <v>0</v>
      </c>
      <c r="C44" s="31">
        <v>728</v>
      </c>
      <c r="D44" s="31">
        <v>450</v>
      </c>
      <c r="E44" s="31">
        <v>0</v>
      </c>
      <c r="F44" s="31">
        <v>0</v>
      </c>
      <c r="G44" s="31">
        <v>0</v>
      </c>
      <c r="H44" s="31">
        <v>1178</v>
      </c>
    </row>
    <row r="45" spans="1:10" ht="13.5" x14ac:dyDescent="0.25">
      <c r="A45" s="25" t="s">
        <v>80</v>
      </c>
      <c r="B45" s="31">
        <v>0</v>
      </c>
      <c r="C45" s="31">
        <v>4880.2</v>
      </c>
      <c r="D45" s="31">
        <v>144</v>
      </c>
      <c r="E45" s="31">
        <v>82.5</v>
      </c>
      <c r="F45" s="31">
        <v>115</v>
      </c>
      <c r="G45" s="31">
        <v>719.19999999999982</v>
      </c>
      <c r="H45" s="31">
        <v>5940.9</v>
      </c>
    </row>
    <row r="46" spans="1:10" ht="13.5" x14ac:dyDescent="0.25">
      <c r="A46" s="25" t="s">
        <v>81</v>
      </c>
      <c r="B46" s="31">
        <v>197.83333333333331</v>
      </c>
      <c r="C46" s="31">
        <v>6189.8</v>
      </c>
      <c r="D46" s="31">
        <v>2317.6333333333332</v>
      </c>
      <c r="E46" s="31">
        <v>348</v>
      </c>
      <c r="F46" s="31">
        <v>0</v>
      </c>
      <c r="G46" s="31">
        <v>621.73333333333335</v>
      </c>
      <c r="H46" s="31">
        <v>9675</v>
      </c>
    </row>
    <row r="47" spans="1:10" ht="13.5" x14ac:dyDescent="0.25">
      <c r="A47" s="25" t="s">
        <v>82</v>
      </c>
      <c r="B47" s="31">
        <v>151</v>
      </c>
      <c r="C47" s="31">
        <v>3156</v>
      </c>
      <c r="D47" s="31">
        <v>1056.1999999999998</v>
      </c>
      <c r="E47" s="31">
        <v>12.799999999999997</v>
      </c>
      <c r="F47" s="31">
        <v>0</v>
      </c>
      <c r="G47" s="31">
        <v>0</v>
      </c>
      <c r="H47" s="31">
        <v>4376</v>
      </c>
    </row>
    <row r="48" spans="1:10" ht="13.5" x14ac:dyDescent="0.25">
      <c r="A48" s="25" t="s">
        <v>83</v>
      </c>
      <c r="B48" s="31">
        <v>1402</v>
      </c>
      <c r="C48" s="31">
        <v>9285.4</v>
      </c>
      <c r="D48" s="31">
        <v>1828.4</v>
      </c>
      <c r="E48" s="31">
        <v>453</v>
      </c>
      <c r="F48" s="31">
        <v>120</v>
      </c>
      <c r="G48" s="31">
        <v>1189.2</v>
      </c>
      <c r="H48" s="31">
        <v>14278</v>
      </c>
    </row>
    <row r="49" spans="1:13" ht="13.5" x14ac:dyDescent="0.25">
      <c r="A49" s="25" t="s">
        <v>84</v>
      </c>
      <c r="B49" s="31"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</row>
    <row r="50" spans="1:13" ht="13.5" x14ac:dyDescent="0.25">
      <c r="A50" s="25" t="s">
        <v>85</v>
      </c>
      <c r="B50" s="31">
        <v>0</v>
      </c>
      <c r="C50" s="31">
        <v>128</v>
      </c>
      <c r="D50" s="31">
        <v>0</v>
      </c>
      <c r="E50" s="31">
        <v>0</v>
      </c>
      <c r="F50" s="31">
        <v>0</v>
      </c>
      <c r="G50" s="31">
        <v>0</v>
      </c>
      <c r="H50" s="31">
        <v>128</v>
      </c>
    </row>
    <row r="51" spans="1:13" ht="13.5" x14ac:dyDescent="0.25">
      <c r="A51" s="25" t="s">
        <v>86</v>
      </c>
      <c r="B51" s="31">
        <v>1012.5</v>
      </c>
      <c r="C51" s="31">
        <v>48710.000000000007</v>
      </c>
      <c r="D51" s="31">
        <v>5814.4</v>
      </c>
      <c r="E51" s="31">
        <v>1915.9666666666665</v>
      </c>
      <c r="F51" s="31">
        <v>728</v>
      </c>
      <c r="G51" s="31">
        <v>3522.1666666666661</v>
      </c>
      <c r="H51" s="31">
        <v>61703.033333333333</v>
      </c>
    </row>
    <row r="52" spans="1:13" ht="13.5" x14ac:dyDescent="0.25">
      <c r="A52" s="25" t="s">
        <v>87</v>
      </c>
      <c r="B52" s="31">
        <v>1805.7</v>
      </c>
      <c r="C52" s="31">
        <v>65344.4</v>
      </c>
      <c r="D52" s="31">
        <v>2462.4666666666667</v>
      </c>
      <c r="E52" s="31">
        <v>1551.5</v>
      </c>
      <c r="F52" s="31">
        <v>2648</v>
      </c>
      <c r="G52" s="31">
        <v>11103.466666666665</v>
      </c>
      <c r="H52" s="31">
        <v>84915.533333333326</v>
      </c>
    </row>
    <row r="53" spans="1:13" ht="13.5" x14ac:dyDescent="0.25">
      <c r="A53" s="25" t="s">
        <v>88</v>
      </c>
      <c r="B53" s="31">
        <v>798.5</v>
      </c>
      <c r="C53" s="31">
        <v>60193.200000000004</v>
      </c>
      <c r="D53" s="31">
        <v>6820.9</v>
      </c>
      <c r="E53" s="31">
        <v>1316.6999999999998</v>
      </c>
      <c r="F53" s="31">
        <v>598</v>
      </c>
      <c r="G53" s="31">
        <v>6560.2</v>
      </c>
      <c r="H53" s="31">
        <v>76287.5</v>
      </c>
    </row>
    <row r="54" spans="1:13" ht="13.5" x14ac:dyDescent="0.25">
      <c r="A54" s="25" t="s">
        <v>89</v>
      </c>
      <c r="B54" s="31">
        <v>99.399999999999991</v>
      </c>
      <c r="C54" s="31">
        <v>1091.8</v>
      </c>
      <c r="D54" s="31">
        <v>301</v>
      </c>
      <c r="E54" s="31">
        <v>380.93333333333334</v>
      </c>
      <c r="F54" s="31">
        <v>0</v>
      </c>
      <c r="G54" s="31">
        <v>397.43333333333334</v>
      </c>
      <c r="H54" s="31">
        <v>2270.5666666666666</v>
      </c>
    </row>
    <row r="55" spans="1:13" ht="13.5" x14ac:dyDescent="0.25">
      <c r="A55" s="25" t="s">
        <v>90</v>
      </c>
      <c r="B55" s="31">
        <v>230</v>
      </c>
      <c r="C55" s="31">
        <v>304</v>
      </c>
      <c r="D55" s="31">
        <v>0</v>
      </c>
      <c r="E55" s="31">
        <v>58</v>
      </c>
      <c r="F55" s="31">
        <v>0</v>
      </c>
      <c r="G55" s="31">
        <v>253</v>
      </c>
      <c r="H55" s="31">
        <v>845</v>
      </c>
    </row>
    <row r="56" spans="1:13" ht="13.5" x14ac:dyDescent="0.25">
      <c r="A56" s="25" t="s">
        <v>91</v>
      </c>
      <c r="B56" s="31">
        <v>8950</v>
      </c>
      <c r="C56" s="31">
        <v>243111.4</v>
      </c>
      <c r="D56" s="31">
        <v>27091.699999999997</v>
      </c>
      <c r="E56" s="31">
        <v>9646.0666666666657</v>
      </c>
      <c r="F56" s="31">
        <v>5076</v>
      </c>
      <c r="G56" s="31">
        <v>29986.066666666662</v>
      </c>
      <c r="H56" s="31">
        <v>323861.23333333334</v>
      </c>
    </row>
    <row r="58" spans="1:13" ht="13.5" x14ac:dyDescent="0.25">
      <c r="A58"/>
    </row>
    <row r="59" spans="1:13" ht="13.5" x14ac:dyDescent="0.25">
      <c r="F59" s="32"/>
      <c r="G59" s="32"/>
      <c r="H59" s="32"/>
      <c r="K59" s="32"/>
      <c r="L59" s="32"/>
      <c r="M59" s="32"/>
    </row>
    <row r="60" spans="1:13" ht="13.5" x14ac:dyDescent="0.25">
      <c r="C60" s="33"/>
      <c r="D60" s="33"/>
      <c r="E60" s="33"/>
      <c r="F60" s="34"/>
      <c r="G60" s="34"/>
      <c r="H60" s="35"/>
      <c r="K60"/>
      <c r="L60"/>
      <c r="M60"/>
    </row>
    <row r="61" spans="1:13" ht="13.5" x14ac:dyDescent="0.25">
      <c r="C61" s="33"/>
      <c r="D61" s="33"/>
      <c r="E61" s="33"/>
      <c r="F61" s="34"/>
      <c r="G61" s="34"/>
      <c r="H61" s="35"/>
      <c r="K61"/>
      <c r="L61"/>
      <c r="M61"/>
    </row>
    <row r="62" spans="1:13" ht="13.5" x14ac:dyDescent="0.25">
      <c r="C62" s="33"/>
      <c r="D62" s="33"/>
      <c r="E62" s="33"/>
      <c r="F62" s="34"/>
      <c r="G62" s="34"/>
      <c r="H62" s="35"/>
      <c r="K62"/>
      <c r="L62"/>
      <c r="M62"/>
    </row>
    <row r="63" spans="1:13" ht="13.5" x14ac:dyDescent="0.25">
      <c r="C63" s="33"/>
      <c r="D63" s="33"/>
      <c r="E63" s="33"/>
      <c r="F63" s="34"/>
      <c r="G63" s="34"/>
      <c r="H63" s="35"/>
      <c r="K63"/>
      <c r="L63"/>
      <c r="M63"/>
    </row>
    <row r="64" spans="1:13" ht="13.5" x14ac:dyDescent="0.25">
      <c r="C64" s="33"/>
      <c r="D64" s="33"/>
      <c r="E64" s="33"/>
      <c r="F64" s="34"/>
      <c r="G64" s="34"/>
      <c r="H64" s="35"/>
      <c r="K64"/>
      <c r="L64"/>
      <c r="M64"/>
    </row>
    <row r="65" spans="3:13" ht="13.5" x14ac:dyDescent="0.25">
      <c r="C65" s="33"/>
      <c r="D65" s="33"/>
      <c r="E65" s="33"/>
      <c r="F65" s="34"/>
      <c r="G65" s="34"/>
      <c r="H65" s="35"/>
      <c r="K65"/>
      <c r="L65"/>
      <c r="M65"/>
    </row>
    <row r="66" spans="3:13" ht="13.5" x14ac:dyDescent="0.25">
      <c r="C66" s="33"/>
      <c r="D66" s="33"/>
      <c r="E66" s="33"/>
      <c r="F66" s="34"/>
      <c r="G66" s="34"/>
      <c r="H66" s="35"/>
      <c r="K66"/>
      <c r="L66"/>
      <c r="M66"/>
    </row>
    <row r="67" spans="3:13" ht="13.5" x14ac:dyDescent="0.25">
      <c r="C67" s="33"/>
      <c r="D67" s="33"/>
      <c r="E67" s="33"/>
      <c r="F67" s="34"/>
      <c r="G67" s="34"/>
      <c r="H67" s="35"/>
      <c r="K67"/>
      <c r="L67"/>
      <c r="M67"/>
    </row>
    <row r="68" spans="3:13" ht="13.5" x14ac:dyDescent="0.25">
      <c r="C68" s="33"/>
      <c r="D68" s="33"/>
      <c r="E68" s="33"/>
      <c r="F68" s="34"/>
      <c r="G68" s="34"/>
      <c r="H68" s="35"/>
      <c r="K68"/>
      <c r="L68"/>
      <c r="M68"/>
    </row>
    <row r="69" spans="3:13" ht="13.5" x14ac:dyDescent="0.25">
      <c r="C69" s="33"/>
      <c r="D69" s="33"/>
      <c r="E69" s="33"/>
      <c r="M69" s="36"/>
    </row>
    <row r="70" spans="3:13" x14ac:dyDescent="0.2">
      <c r="C70" s="33"/>
      <c r="D70" s="33"/>
      <c r="E70" s="33"/>
      <c r="M70" s="33"/>
    </row>
  </sheetData>
  <printOptions gridLines="1"/>
  <pageMargins left="1" right="1" top="1" bottom="1" header="0.75" footer="0.75"/>
  <pageSetup orientation="landscape" r:id="rId1"/>
  <headerFooter alignWithMargins="0">
    <oddHeader>&amp;C&amp;12Summary of crop irrigation requirements for 2006 and 2005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summary_by_COUNTY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Perkins, Sam</dc:creator>
  <cp:lastModifiedBy>Perkins, Sam</cp:lastModifiedBy>
  <dcterms:created xsi:type="dcterms:W3CDTF">2016-04-06T17:32:46Z</dcterms:created>
  <dcterms:modified xsi:type="dcterms:W3CDTF">2016-04-06T17:34:41Z</dcterms:modified>
</cp:coreProperties>
</file>