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CA\2017\"/>
    </mc:Choice>
  </mc:AlternateContent>
  <bookViews>
    <workbookView xWindow="0" yWindow="120" windowWidth="18193" windowHeight="11313" activeTab="1"/>
  </bookViews>
  <sheets>
    <sheet name="summary_by_COUNTY_for_2016" sheetId="1" r:id="rId1"/>
    <sheet name="summary_by_COUNTY" sheetId="3" r:id="rId2"/>
  </sheets>
  <externalReferences>
    <externalReference r:id="rId3"/>
    <externalReference r:id="rId4"/>
  </externalReferences>
  <definedNames>
    <definedName name="cn_eff" localSheetId="1">[2]results_COUNTY!$AH$4</definedName>
    <definedName name="cn_eff">[1]results_COUNTY!$AH$4</definedName>
    <definedName name="CN_W" localSheetId="1">[2]results_COUNTY!$AE$4</definedName>
    <definedName name="CN_W">[1]results_COUNTY!$AE$4</definedName>
    <definedName name="dates" localSheetId="1">[2]Frost!$A$8:$O$15</definedName>
    <definedName name="dates">[1]Frost!$A$8:$O$15</definedName>
    <definedName name="dc_eff" localSheetId="1">[2]results_COUNTY!$AH$5</definedName>
    <definedName name="dc_eff">[1]results_COUNTY!$AH$5</definedName>
    <definedName name="DC_W" localSheetId="1">[2]results_COUNTY!$AE$5</definedName>
    <definedName name="DC_W">[1]results_COUNTY!$AE$5</definedName>
    <definedName name="nt_eff" localSheetId="1">[2]results_COUNTY!$AH$6</definedName>
    <definedName name="nt_eff">[1]results_COUNTY!$AH$6</definedName>
    <definedName name="NT_W" localSheetId="1">[2]results_COUNTY!$AE$6</definedName>
    <definedName name="NT_W">[1]results_COUNTY!$AE$6</definedName>
    <definedName name="pl_eff" localSheetId="1">[2]results_COUNTY!$AH$7</definedName>
    <definedName name="pl_eff">[1]results_COUNTY!$AH$7</definedName>
    <definedName name="PL_W" localSheetId="1">[2]results_COUNTY!$AE$7</definedName>
    <definedName name="PL_W">[1]results_COUNTY!$AE$7</definedName>
    <definedName name="ra_eff" localSheetId="1">[2]results_COUNTY!$AH$8</definedName>
    <definedName name="ra_eff">[1]results_COUNTY!$AH$8</definedName>
    <definedName name="RA_W" localSheetId="1">[2]results_COUNTY!$AE$8</definedName>
    <definedName name="RA_W">[1]results_COUNTY!$AE$8</definedName>
    <definedName name="sd_eff" localSheetId="1">[2]results_COUNTY!$AH$9</definedName>
    <definedName name="sd_eff">[1]results_COUNTY!$AH$9</definedName>
    <definedName name="SD_W" localSheetId="1">[2]results_COUNTY!$AE$9</definedName>
    <definedName name="SD_W">[1]results_COUNTY!$AE$9</definedName>
    <definedName name="sh_eff" localSheetId="1">[2]results_COUNTY!$AH$10</definedName>
    <definedName name="sh_eff">[1]results_COUNTY!$AH$10</definedName>
    <definedName name="th_eff" localSheetId="1">[2]results_COUNTY!$AH$11</definedName>
    <definedName name="th_eff">[1]results_COUNTY!$AH$11</definedName>
    <definedName name="TH_W" localSheetId="1">[2]results_COUNTY!$AE$11</definedName>
    <definedName name="TH_W">[1]results_COUNTY!$AE$11</definedName>
    <definedName name="tr_eff" localSheetId="1">[2]results_COUNTY!$AH$12</definedName>
    <definedName name="tr_eff">[1]results_COUNTY!$AH$12</definedName>
    <definedName name="TR_W" localSheetId="1">[2]results_COUNTY!$AE$12</definedName>
    <definedName name="TR_W">[1]results_COUNTY!$AE$12</definedName>
    <definedName name="year" localSheetId="1">[2]NOTES!$B$2</definedName>
    <definedName name="year">[1]NOTES!$B$2</definedName>
  </definedNames>
  <calcPr calcId="171027"/>
</workbook>
</file>

<file path=xl/calcChain.xml><?xml version="1.0" encoding="utf-8"?>
<calcChain xmlns="http://schemas.openxmlformats.org/spreadsheetml/2006/main">
  <c r="J56" i="3" l="1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H12" i="3"/>
  <c r="G12" i="3"/>
  <c r="F12" i="3"/>
  <c r="H11" i="3"/>
  <c r="G11" i="3"/>
  <c r="F11" i="3"/>
  <c r="O10" i="3"/>
  <c r="M10" i="3"/>
  <c r="K10" i="3"/>
  <c r="J10" i="3"/>
  <c r="L10" i="3" s="1"/>
  <c r="I10" i="3"/>
  <c r="H10" i="3"/>
  <c r="G10" i="3"/>
  <c r="N10" i="3" s="1"/>
  <c r="F10" i="3"/>
  <c r="O9" i="3"/>
  <c r="M9" i="3"/>
  <c r="K9" i="3"/>
  <c r="J9" i="3"/>
  <c r="I9" i="3"/>
  <c r="L9" i="3" s="1"/>
  <c r="H9" i="3"/>
  <c r="G9" i="3"/>
  <c r="N9" i="3" s="1"/>
  <c r="F9" i="3"/>
  <c r="O8" i="3"/>
  <c r="M8" i="3"/>
  <c r="L8" i="3"/>
  <c r="K8" i="3"/>
  <c r="J8" i="3"/>
  <c r="I8" i="3"/>
  <c r="H8" i="3"/>
  <c r="G8" i="3"/>
  <c r="N8" i="3" s="1"/>
  <c r="F8" i="3"/>
  <c r="O7" i="3"/>
  <c r="N7" i="3"/>
  <c r="M7" i="3"/>
  <c r="K7" i="3"/>
  <c r="J7" i="3"/>
  <c r="I7" i="3"/>
  <c r="L7" i="3" s="1"/>
  <c r="H7" i="3"/>
  <c r="G7" i="3"/>
  <c r="F7" i="3"/>
  <c r="O6" i="3"/>
  <c r="M6" i="3"/>
  <c r="K6" i="3"/>
  <c r="J6" i="3"/>
  <c r="L6" i="3" s="1"/>
  <c r="I6" i="3"/>
  <c r="H6" i="3"/>
  <c r="G6" i="3"/>
  <c r="N6" i="3" s="1"/>
  <c r="F6" i="3"/>
  <c r="O5" i="3"/>
  <c r="M5" i="3"/>
  <c r="K5" i="3"/>
  <c r="J5" i="3"/>
  <c r="I5" i="3"/>
  <c r="L5" i="3" s="1"/>
  <c r="H5" i="3"/>
  <c r="G5" i="3"/>
  <c r="N5" i="3" s="1"/>
  <c r="F5" i="3"/>
  <c r="O4" i="3"/>
  <c r="M4" i="3"/>
  <c r="L4" i="3"/>
  <c r="K4" i="3"/>
  <c r="J4" i="3"/>
  <c r="I4" i="3"/>
  <c r="H4" i="3"/>
  <c r="G4" i="3"/>
  <c r="N4" i="3" s="1"/>
  <c r="F4" i="3"/>
  <c r="O3" i="3"/>
  <c r="N3" i="3"/>
  <c r="M3" i="3"/>
  <c r="K3" i="3"/>
  <c r="J3" i="3"/>
  <c r="I3" i="3"/>
  <c r="L3" i="3" s="1"/>
  <c r="H3" i="3"/>
  <c r="G3" i="3"/>
  <c r="F3" i="3"/>
  <c r="O2" i="3"/>
  <c r="M2" i="3"/>
  <c r="M13" i="3" s="1"/>
  <c r="K2" i="3"/>
  <c r="J2" i="3"/>
  <c r="J13" i="3" s="1"/>
  <c r="I2" i="3"/>
  <c r="L2" i="3" s="1"/>
  <c r="H2" i="3"/>
  <c r="G2" i="3"/>
  <c r="F2" i="3"/>
  <c r="G13" i="3" l="1"/>
  <c r="K17" i="3" s="1"/>
  <c r="K13" i="3"/>
  <c r="K11" i="3"/>
  <c r="N11" i="3" s="1"/>
  <c r="I13" i="3"/>
  <c r="L13" i="3"/>
  <c r="N2" i="3"/>
  <c r="N13" i="3" s="1"/>
  <c r="L11" i="3"/>
  <c r="I11" i="3"/>
  <c r="M11" i="3"/>
  <c r="J11" i="3"/>
  <c r="G13" i="1"/>
  <c r="K17" i="1" s="1"/>
  <c r="K16" i="1"/>
  <c r="N13" i="1"/>
  <c r="M13" i="1"/>
  <c r="L13" i="1"/>
  <c r="K13" i="1"/>
  <c r="J13" i="1"/>
  <c r="I13" i="1"/>
  <c r="N11" i="1"/>
  <c r="M11" i="1"/>
  <c r="L11" i="1"/>
  <c r="K11" i="1"/>
  <c r="J11" i="1"/>
  <c r="I11" i="1"/>
  <c r="K16" i="3" l="1"/>
  <c r="H12" i="1"/>
  <c r="G12" i="1"/>
  <c r="F12" i="1"/>
  <c r="H11" i="1"/>
  <c r="G11" i="1"/>
  <c r="F11" i="1"/>
  <c r="H10" i="1"/>
  <c r="G10" i="1"/>
  <c r="N10" i="1" s="1"/>
  <c r="F10" i="1"/>
  <c r="H9" i="1"/>
  <c r="G9" i="1"/>
  <c r="N9" i="1" s="1"/>
  <c r="F9" i="1"/>
  <c r="N8" i="1"/>
  <c r="H8" i="1"/>
  <c r="G8" i="1"/>
  <c r="F8" i="1"/>
  <c r="H7" i="1"/>
  <c r="G7" i="1"/>
  <c r="N7" i="1" s="1"/>
  <c r="F7" i="1"/>
  <c r="H6" i="1"/>
  <c r="G6" i="1"/>
  <c r="N6" i="1" s="1"/>
  <c r="F6" i="1"/>
  <c r="H5" i="1"/>
  <c r="G5" i="1"/>
  <c r="N5" i="1" s="1"/>
  <c r="F5" i="1"/>
  <c r="N4" i="1"/>
  <c r="H4" i="1"/>
  <c r="G4" i="1"/>
  <c r="F4" i="1"/>
  <c r="H3" i="1"/>
  <c r="G3" i="1"/>
  <c r="N3" i="1" s="1"/>
  <c r="F3" i="1"/>
  <c r="H2" i="1"/>
  <c r="G2" i="1"/>
  <c r="N2" i="1" s="1"/>
  <c r="F2" i="1"/>
</calcChain>
</file>

<file path=xl/comments1.xml><?xml version="1.0" encoding="utf-8"?>
<comments xmlns="http://schemas.openxmlformats.org/spreadsheetml/2006/main">
  <authors>
    <author>Sam Perkins</author>
  </authors>
  <commentList>
    <comment ref="J25" authorId="0" shape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</commentList>
</comments>
</file>

<file path=xl/sharedStrings.xml><?xml version="1.0" encoding="utf-8"?>
<sst xmlns="http://schemas.openxmlformats.org/spreadsheetml/2006/main" count="243" uniqueCount="117">
  <si>
    <t>county</t>
  </si>
  <si>
    <t>record</t>
  </si>
  <si>
    <t>Return flow af [6]</t>
  </si>
  <si>
    <t>return flow fraction</t>
  </si>
  <si>
    <t>gw irrigated depth (in)</t>
  </si>
  <si>
    <t>Irrig area as fraction of total</t>
  </si>
  <si>
    <t>Pct irrig demand met</t>
  </si>
  <si>
    <t>Cheyenne</t>
  </si>
  <si>
    <t>CN</t>
  </si>
  <si>
    <t>CHEYENNE</t>
  </si>
  <si>
    <t>Decatur</t>
  </si>
  <si>
    <t>DC</t>
  </si>
  <si>
    <t>DECATUR</t>
  </si>
  <si>
    <t>Norton</t>
  </si>
  <si>
    <t>NT</t>
  </si>
  <si>
    <t>NORTON</t>
  </si>
  <si>
    <t>Phillips</t>
  </si>
  <si>
    <t>PL</t>
  </si>
  <si>
    <t>PHILLIPS</t>
  </si>
  <si>
    <t>Rawlins</t>
  </si>
  <si>
    <t>RA</t>
  </si>
  <si>
    <t>RAWLINS</t>
  </si>
  <si>
    <t>Sheridan</t>
  </si>
  <si>
    <t>SD</t>
  </si>
  <si>
    <t>SHERIDAN</t>
  </si>
  <si>
    <t>Sherman</t>
  </si>
  <si>
    <t>SH</t>
  </si>
  <si>
    <t>SHERMAN</t>
  </si>
  <si>
    <t>Thomas</t>
  </si>
  <si>
    <t>TH</t>
  </si>
  <si>
    <t>THOMAS</t>
  </si>
  <si>
    <t>Trego</t>
  </si>
  <si>
    <t>TR</t>
  </si>
  <si>
    <t>TREGO</t>
  </si>
  <si>
    <t>sum or wtd. avg</t>
  </si>
  <si>
    <t>all KS counties</t>
  </si>
  <si>
    <t>arithmetic Avg</t>
  </si>
  <si>
    <t>Reported</t>
  </si>
  <si>
    <t>pct demand met</t>
  </si>
  <si>
    <t>Notes (references are to sheet results_COUNTY, recs 31 48 65 82 99 116 133 150 167):</t>
  </si>
  <si>
    <t>[ratio of weighted averages, wtd by irrig. area]</t>
  </si>
  <si>
    <t>[1]</t>
  </si>
  <si>
    <t>col. x for each county</t>
  </si>
  <si>
    <t>[ratio of arithmetic averages]</t>
  </si>
  <si>
    <t>[2]</t>
  </si>
  <si>
    <t>col. ah for each county</t>
  </si>
  <si>
    <t>[3]</t>
  </si>
  <si>
    <t>col. ai for each county</t>
  </si>
  <si>
    <t>[4]</t>
  </si>
  <si>
    <t>range r4:r12 of sheet results_COUNTY: the difference (potential consumptive use - NET consumptive use)</t>
  </si>
  <si>
    <t>[5]</t>
  </si>
  <si>
    <t>range o4:o12 of sheet results_COUNTY: average over precipitation at stations, with weights given by range e4_L12.</t>
  </si>
  <si>
    <t>[6]</t>
  </si>
  <si>
    <t>Alfalfa</t>
  </si>
  <si>
    <t>Corn</t>
  </si>
  <si>
    <t>Soybeans</t>
  </si>
  <si>
    <t>Grain Sorghum</t>
  </si>
  <si>
    <t>Sun-flowers</t>
  </si>
  <si>
    <t>Wheat</t>
  </si>
  <si>
    <t>sum</t>
  </si>
  <si>
    <t>rech rate</t>
  </si>
  <si>
    <t>all</t>
  </si>
  <si>
    <t>Total</t>
  </si>
  <si>
    <t xml:space="preserve"> CN</t>
  </si>
  <si>
    <t xml:space="preserve"> DC</t>
  </si>
  <si>
    <t xml:space="preserve"> GH</t>
  </si>
  <si>
    <t xml:space="preserve"> GO</t>
  </si>
  <si>
    <t xml:space="preserve"> 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</si>
  <si>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</si>
  <si>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</si>
  <si>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</si>
  <si>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</si>
  <si>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</si>
  <si>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</si>
  <si>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</si>
  <si>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</si>
  <si>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</si>
  <si>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</si>
  <si>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</si>
  <si>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</si>
  <si>
    <t>reported gw Irrig pumping 2016 Ac-ft [6]</t>
  </si>
  <si>
    <t>reported gw Irrig area 2016 Acres [6]</t>
  </si>
  <si>
    <t>potential consumptive use composite 2016 in [1]</t>
  </si>
  <si>
    <t>NET consumptive use composite 2016 in [2]</t>
  </si>
  <si>
    <t>Pumping (CIR) in 2016 in [3]</t>
  </si>
  <si>
    <t>effective precip composite 2016 in [4]</t>
  </si>
  <si>
    <t>actual precip 2016 in [5]</t>
  </si>
  <si>
    <t>from sheet summary_COUNTY in RRCS_Overlap_Groups_2016prelim.xls</t>
  </si>
  <si>
    <t>Reported gw irrigation depth as fraction of CIR in 2016 for representative counties:</t>
  </si>
  <si>
    <t>2016 crop distribution for selected counties used in CIR calculations</t>
  </si>
  <si>
    <t>2016 crop irrigated areas for all counties (DOES NOT INCLUDE ALL CROPS):</t>
  </si>
  <si>
    <t>Sunflowers</t>
  </si>
  <si>
    <t>reported gw Irrig pumping 2017 Ac-ft [6]</t>
  </si>
  <si>
    <t>reported gw Irrig area 2017 Acres [6]</t>
  </si>
  <si>
    <t>potential consumptive use composite 2017 in [1]</t>
  </si>
  <si>
    <t>NET consumptive use composite 2017 in [2]</t>
  </si>
  <si>
    <t>Pumping (CIR) in 2017 in [3]</t>
  </si>
  <si>
    <t>effective precip composite 2017 in [4]</t>
  </si>
  <si>
    <t>actual precip 2017 in [5]</t>
  </si>
  <si>
    <t>match co</t>
  </si>
  <si>
    <t>co abbrev</t>
  </si>
  <si>
    <t>co name</t>
  </si>
  <si>
    <t>Reported gw irrigation depth as fraction of CIR in 2017 for representative counties:</t>
  </si>
  <si>
    <t>from sheet summary_COUNTY in RRCS_Overlap_Groups_2017prelim.xls</t>
  </si>
  <si>
    <t>2017 crop distribution for selected counties used in CIR calculations</t>
  </si>
  <si>
    <t>2017 crop irrigated areas for all counties:</t>
  </si>
  <si>
    <t>COUNTY</t>
  </si>
  <si>
    <t>Total for six crops</t>
  </si>
  <si>
    <t>Total for all crops</t>
  </si>
  <si>
    <t>sample fraction</t>
  </si>
  <si>
    <t>GH</t>
  </si>
  <si>
    <t>GO</t>
  </si>
  <si>
    <t>JW</t>
  </si>
  <si>
    <t>LG</t>
  </si>
  <si>
    <t>RO</t>
  </si>
  <si>
    <t>RP</t>
  </si>
  <si>
    <t>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</si>
</sst>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0"/>
      <name val="Book Antiqua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1" fontId="2" fillId="0" borderId="1" xfId="0" applyNumberFormat="1" applyFont="1" applyBorder="1"/>
    <xf numFmtId="164" fontId="2" fillId="0" borderId="1" xfId="0" applyNumberFormat="1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3" fillId="0" borderId="0" xfId="0" applyFont="1"/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1" fontId="1" fillId="0" borderId="0" xfId="0" applyNumberFormat="1" applyFont="1"/>
    <xf numFmtId="0" fontId="1" fillId="0" borderId="3" xfId="0" applyFont="1" applyFill="1" applyBorder="1"/>
    <xf numFmtId="10" fontId="1" fillId="0" borderId="0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0" fontId="0" fillId="0" borderId="1" xfId="0" applyNumberFormat="1" applyBorder="1"/>
    <xf numFmtId="1" fontId="0" fillId="0" borderId="1" xfId="0" applyNumberFormat="1" applyBorder="1"/>
    <xf numFmtId="0" fontId="0" fillId="3" borderId="0" xfId="0" applyFill="1" applyBorder="1" applyAlignment="1"/>
    <xf numFmtId="3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" fontId="1" fillId="0" borderId="1" xfId="0" applyNumberFormat="1" applyFont="1" applyBorder="1"/>
    <xf numFmtId="165" fontId="0" fillId="0" borderId="1" xfId="0" applyNumberFormat="1" applyBorder="1"/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1" fillId="0" borderId="0" xfId="3" applyFont="1"/>
    <xf numFmtId="164" fontId="2" fillId="0" borderId="1" xfId="3" applyNumberFormat="1" applyFont="1" applyBorder="1"/>
    <xf numFmtId="1" fontId="2" fillId="0" borderId="1" xfId="3" applyNumberFormat="1" applyFont="1" applyBorder="1"/>
    <xf numFmtId="0" fontId="6" fillId="0" borderId="0" xfId="3"/>
    <xf numFmtId="0" fontId="6" fillId="3" borderId="0" xfId="3" applyFill="1" applyBorder="1" applyAlignment="1"/>
    <xf numFmtId="3" fontId="1" fillId="0" borderId="0" xfId="3" applyNumberFormat="1" applyFont="1"/>
    <xf numFmtId="164" fontId="6" fillId="0" borderId="0" xfId="3" applyNumberFormat="1"/>
    <xf numFmtId="2" fontId="6" fillId="0" borderId="0" xfId="3" applyNumberFormat="1"/>
    <xf numFmtId="3" fontId="6" fillId="0" borderId="0" xfId="3" applyNumberFormat="1"/>
    <xf numFmtId="0" fontId="2" fillId="0" borderId="1" xfId="3" applyFont="1" applyBorder="1"/>
    <xf numFmtId="0" fontId="2" fillId="0" borderId="1" xfId="3" applyFont="1" applyBorder="1" applyAlignment="1">
      <alignment wrapText="1"/>
    </xf>
    <xf numFmtId="0" fontId="2" fillId="0" borderId="1" xfId="3" applyFont="1" applyBorder="1" applyAlignment="1">
      <alignment vertical="top" wrapText="1"/>
    </xf>
    <xf numFmtId="0" fontId="2" fillId="0" borderId="0" xfId="3" applyFont="1"/>
    <xf numFmtId="2" fontId="2" fillId="0" borderId="1" xfId="3" applyNumberFormat="1" applyFont="1" applyBorder="1"/>
    <xf numFmtId="165" fontId="2" fillId="0" borderId="1" xfId="3" applyNumberFormat="1" applyFont="1" applyBorder="1"/>
    <xf numFmtId="0" fontId="2" fillId="0" borderId="4" xfId="3" applyFont="1" applyFill="1" applyBorder="1"/>
    <xf numFmtId="0" fontId="2" fillId="0" borderId="5" xfId="3" applyFont="1" applyFill="1" applyBorder="1"/>
    <xf numFmtId="0" fontId="2" fillId="0" borderId="6" xfId="3" applyFont="1" applyFill="1" applyBorder="1"/>
    <xf numFmtId="2" fontId="2" fillId="0" borderId="0" xfId="3" applyNumberFormat="1" applyFont="1"/>
    <xf numFmtId="0" fontId="2" fillId="0" borderId="3" xfId="3" applyFont="1" applyBorder="1"/>
    <xf numFmtId="0" fontId="2" fillId="0" borderId="0" xfId="3" applyFont="1" applyBorder="1"/>
    <xf numFmtId="1" fontId="2" fillId="0" borderId="0" xfId="3" applyNumberFormat="1" applyFont="1"/>
    <xf numFmtId="2" fontId="2" fillId="0" borderId="2" xfId="3" applyNumberFormat="1" applyFont="1" applyBorder="1"/>
    <xf numFmtId="2" fontId="2" fillId="0" borderId="0" xfId="3" applyNumberFormat="1" applyFont="1" applyBorder="1"/>
    <xf numFmtId="0" fontId="2" fillId="0" borderId="3" xfId="3" applyFont="1" applyFill="1" applyBorder="1"/>
    <xf numFmtId="10" fontId="2" fillId="0" borderId="0" xfId="3" applyNumberFormat="1" applyFont="1" applyBorder="1"/>
    <xf numFmtId="0" fontId="9" fillId="0" borderId="1" xfId="3" applyFont="1" applyBorder="1" applyAlignment="1">
      <alignment horizontal="center" wrapText="1"/>
    </xf>
    <xf numFmtId="0" fontId="9" fillId="0" borderId="1" xfId="3" applyFont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2" fillId="0" borderId="1" xfId="3" applyFont="1" applyFill="1" applyBorder="1"/>
    <xf numFmtId="10" fontId="2" fillId="0" borderId="1" xfId="3" applyNumberFormat="1" applyFont="1" applyBorder="1"/>
    <xf numFmtId="3" fontId="2" fillId="0" borderId="1" xfId="3" applyNumberFormat="1" applyFont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kansas-my.sharepoint.com/personal/sam_perkins_kda_ks_gov/Documents/RRCA/EC/For2016/KS/GW_Model_Input/CIR/KSCIR_update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SCIR_update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import"/>
      <sheetName val="KSNE2014"/>
      <sheetName val="input_CLIMATE"/>
      <sheetName val="Sheet1"/>
      <sheetName val="ET_Colby_KSU"/>
      <sheetName val="ET_Scandia_KSU"/>
      <sheetName val="input_ET"/>
      <sheetName val="input_CLIMATE_C"/>
      <sheetName val="NOTES"/>
      <sheetName val="summary_b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2015</v>
          </cell>
        </row>
      </sheetData>
      <sheetData sheetId="11"/>
      <sheetData sheetId="12">
        <row r="4">
          <cell r="AE4">
            <v>3.5</v>
          </cell>
          <cell r="AH4">
            <v>0.84634585461181833</v>
          </cell>
        </row>
        <row r="5">
          <cell r="AE5">
            <v>3.9</v>
          </cell>
          <cell r="AH5">
            <v>0.83305363456970749</v>
          </cell>
        </row>
        <row r="6">
          <cell r="AE6">
            <v>3.9</v>
          </cell>
          <cell r="AH6">
            <v>0.80553004204662126</v>
          </cell>
        </row>
        <row r="7">
          <cell r="AE7">
            <v>3.9</v>
          </cell>
          <cell r="AH7">
            <v>0.82301586866753074</v>
          </cell>
        </row>
        <row r="8">
          <cell r="AE8">
            <v>3.5</v>
          </cell>
          <cell r="AH8">
            <v>0.84546087438525375</v>
          </cell>
        </row>
        <row r="9">
          <cell r="AE9">
            <v>3.9</v>
          </cell>
          <cell r="AH9">
            <v>0.84723463146410349</v>
          </cell>
        </row>
        <row r="10">
          <cell r="AH10">
            <v>0.84660064976375549</v>
          </cell>
        </row>
        <row r="11">
          <cell r="AE11">
            <v>3.5</v>
          </cell>
          <cell r="AH11">
            <v>0.84646674991208104</v>
          </cell>
        </row>
        <row r="12">
          <cell r="AE12">
            <v>3.9</v>
          </cell>
          <cell r="AH12">
            <v>0.84808330757961781</v>
          </cell>
        </row>
      </sheetData>
      <sheetData sheetId="13"/>
      <sheetData sheetId="14">
        <row r="8">
          <cell r="A8" t="str">
            <v>Atwood</v>
          </cell>
          <cell r="B8">
            <v>42100</v>
          </cell>
          <cell r="C8">
            <v>42306</v>
          </cell>
          <cell r="D8">
            <v>42123</v>
          </cell>
          <cell r="E8">
            <v>42293</v>
          </cell>
          <cell r="F8">
            <v>42142</v>
          </cell>
          <cell r="G8">
            <v>42293</v>
          </cell>
          <cell r="H8">
            <v>42078</v>
          </cell>
          <cell r="I8">
            <v>42312</v>
          </cell>
          <cell r="J8">
            <v>42067</v>
          </cell>
          <cell r="K8">
            <v>42321</v>
          </cell>
          <cell r="M8">
            <v>42105</v>
          </cell>
          <cell r="N8">
            <v>42306</v>
          </cell>
          <cell r="O8">
            <v>42293</v>
          </cell>
        </row>
        <row r="9">
          <cell r="A9" t="str">
            <v>Colby</v>
          </cell>
          <cell r="B9">
            <v>42102</v>
          </cell>
          <cell r="C9">
            <v>42306</v>
          </cell>
          <cell r="D9">
            <v>42126</v>
          </cell>
          <cell r="E9">
            <v>42293</v>
          </cell>
          <cell r="F9">
            <v>42143</v>
          </cell>
          <cell r="G9">
            <v>42293</v>
          </cell>
          <cell r="H9">
            <v>42081</v>
          </cell>
          <cell r="I9">
            <v>42311</v>
          </cell>
          <cell r="J9">
            <v>42068</v>
          </cell>
          <cell r="K9">
            <v>42320</v>
          </cell>
          <cell r="M9">
            <v>42104</v>
          </cell>
          <cell r="N9">
            <v>42306</v>
          </cell>
          <cell r="O9">
            <v>42293</v>
          </cell>
        </row>
        <row r="10">
          <cell r="A10" t="str">
            <v>Goodland</v>
          </cell>
          <cell r="B10">
            <v>42103</v>
          </cell>
          <cell r="C10">
            <v>42315</v>
          </cell>
          <cell r="D10">
            <v>42134</v>
          </cell>
          <cell r="E10">
            <v>42306</v>
          </cell>
          <cell r="F10">
            <v>42147</v>
          </cell>
          <cell r="G10">
            <v>42306</v>
          </cell>
          <cell r="H10">
            <v>42078</v>
          </cell>
          <cell r="I10">
            <v>42314</v>
          </cell>
          <cell r="J10">
            <v>42065</v>
          </cell>
          <cell r="K10">
            <v>42325</v>
          </cell>
          <cell r="M10">
            <v>42098</v>
          </cell>
          <cell r="N10">
            <v>42315</v>
          </cell>
          <cell r="O10">
            <v>42306</v>
          </cell>
        </row>
        <row r="11">
          <cell r="A11" t="str">
            <v>Norton</v>
          </cell>
          <cell r="B11">
            <v>42093</v>
          </cell>
          <cell r="C11">
            <v>42306</v>
          </cell>
          <cell r="D11">
            <v>42116</v>
          </cell>
          <cell r="E11">
            <v>42306</v>
          </cell>
          <cell r="F11">
            <v>42141</v>
          </cell>
          <cell r="G11">
            <v>42306</v>
          </cell>
          <cell r="H11">
            <v>42075</v>
          </cell>
          <cell r="I11">
            <v>42318</v>
          </cell>
          <cell r="J11">
            <v>42066</v>
          </cell>
          <cell r="K11">
            <v>42334</v>
          </cell>
          <cell r="M11">
            <v>42090</v>
          </cell>
          <cell r="N11">
            <v>42306</v>
          </cell>
          <cell r="O11">
            <v>42306</v>
          </cell>
        </row>
        <row r="12">
          <cell r="A12" t="str">
            <v>Oberlin</v>
          </cell>
          <cell r="B12">
            <v>42100</v>
          </cell>
          <cell r="C12">
            <v>42306</v>
          </cell>
          <cell r="D12">
            <v>42123</v>
          </cell>
          <cell r="E12">
            <v>42293</v>
          </cell>
          <cell r="F12">
            <v>42142</v>
          </cell>
          <cell r="G12">
            <v>42293</v>
          </cell>
          <cell r="H12">
            <v>42081</v>
          </cell>
          <cell r="I12">
            <v>42313</v>
          </cell>
          <cell r="J12">
            <v>42069</v>
          </cell>
          <cell r="K12">
            <v>42323</v>
          </cell>
          <cell r="M12">
            <v>42105</v>
          </cell>
          <cell r="N12">
            <v>42306</v>
          </cell>
          <cell r="O12">
            <v>42293</v>
          </cell>
        </row>
        <row r="13">
          <cell r="A13" t="str">
            <v>Wakeeny</v>
          </cell>
          <cell r="B13">
            <v>42092</v>
          </cell>
          <cell r="C13">
            <v>42329</v>
          </cell>
          <cell r="D13">
            <v>42111</v>
          </cell>
          <cell r="E13">
            <v>42306</v>
          </cell>
          <cell r="F13">
            <v>42139</v>
          </cell>
          <cell r="G13">
            <v>42306</v>
          </cell>
          <cell r="H13">
            <v>42075</v>
          </cell>
          <cell r="I13">
            <v>42320</v>
          </cell>
          <cell r="J13">
            <v>42065</v>
          </cell>
          <cell r="K13">
            <v>42336</v>
          </cell>
          <cell r="M13">
            <v>42090</v>
          </cell>
          <cell r="N13">
            <v>42329</v>
          </cell>
          <cell r="O13">
            <v>42306</v>
          </cell>
        </row>
        <row r="14">
          <cell r="A14" t="str">
            <v>NE - Harlan</v>
          </cell>
          <cell r="B14">
            <v>42102</v>
          </cell>
          <cell r="C14">
            <v>42306</v>
          </cell>
          <cell r="D14">
            <v>42123</v>
          </cell>
          <cell r="E14">
            <v>42306</v>
          </cell>
          <cell r="F14">
            <v>42142</v>
          </cell>
          <cell r="G14">
            <v>42306</v>
          </cell>
          <cell r="H14">
            <v>42083</v>
          </cell>
          <cell r="I14">
            <v>42318</v>
          </cell>
          <cell r="J14">
            <v>42071</v>
          </cell>
          <cell r="K14">
            <v>42332</v>
          </cell>
          <cell r="M14">
            <v>42090</v>
          </cell>
          <cell r="N14">
            <v>42306</v>
          </cell>
          <cell r="O14">
            <v>42306</v>
          </cell>
        </row>
        <row r="15">
          <cell r="A15" t="str">
            <v>NE - Benkelman</v>
          </cell>
          <cell r="B15">
            <v>42092</v>
          </cell>
          <cell r="C15">
            <v>42306</v>
          </cell>
          <cell r="D15">
            <v>42118</v>
          </cell>
          <cell r="E15">
            <v>42293</v>
          </cell>
          <cell r="F15">
            <v>42141</v>
          </cell>
          <cell r="G15">
            <v>42293</v>
          </cell>
          <cell r="H15">
            <v>42073</v>
          </cell>
          <cell r="I15">
            <v>42313</v>
          </cell>
          <cell r="J15">
            <v>42063</v>
          </cell>
          <cell r="K15">
            <v>42323</v>
          </cell>
          <cell r="M15">
            <v>42104</v>
          </cell>
          <cell r="N15">
            <v>42306</v>
          </cell>
          <cell r="O15">
            <v>42293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import"/>
      <sheetName val="KSNE2017"/>
      <sheetName val="input_CLIMATE"/>
      <sheetName val="Sheet1"/>
      <sheetName val="ET_Colby_KSU"/>
      <sheetName val="ET_Scandia_KSU"/>
      <sheetName val="input_ET"/>
      <sheetName val="input_CLIMATE_C"/>
      <sheetName val="NOTES"/>
      <sheetName val="summary_b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2017</v>
          </cell>
        </row>
      </sheetData>
      <sheetData sheetId="11"/>
      <sheetData sheetId="12">
        <row r="4">
          <cell r="O4">
            <v>25.493333333333336</v>
          </cell>
          <cell r="AE4">
            <v>3.5</v>
          </cell>
          <cell r="AH4">
            <v>0.84520401780150334</v>
          </cell>
        </row>
        <row r="5">
          <cell r="O5">
            <v>25.3</v>
          </cell>
          <cell r="AE5">
            <v>3.9</v>
          </cell>
          <cell r="AH5">
            <v>0.83629994705914079</v>
          </cell>
        </row>
        <row r="6">
          <cell r="O6">
            <v>28.669999999999998</v>
          </cell>
          <cell r="AE6">
            <v>3.9</v>
          </cell>
          <cell r="AH6">
            <v>0.81491686113964668</v>
          </cell>
        </row>
        <row r="7">
          <cell r="O7">
            <v>28.21</v>
          </cell>
          <cell r="AE7">
            <v>3.9</v>
          </cell>
          <cell r="AH7">
            <v>0.82198730926813945</v>
          </cell>
        </row>
        <row r="8">
          <cell r="O8">
            <v>26.459999999999997</v>
          </cell>
          <cell r="AE8">
            <v>3.5</v>
          </cell>
          <cell r="AH8">
            <v>0.84443895581223694</v>
          </cell>
        </row>
        <row r="9">
          <cell r="O9">
            <v>26.456666666666667</v>
          </cell>
          <cell r="AE9">
            <v>3.9</v>
          </cell>
          <cell r="AH9">
            <v>0.84716228306730124</v>
          </cell>
        </row>
        <row r="10">
          <cell r="O10">
            <v>27.689999999999998</v>
          </cell>
          <cell r="AH10">
            <v>0.8485961875405279</v>
          </cell>
        </row>
        <row r="11">
          <cell r="O11">
            <v>27.439999999999994</v>
          </cell>
          <cell r="AE11">
            <v>3.5</v>
          </cell>
          <cell r="AH11">
            <v>0.84770288153699569</v>
          </cell>
        </row>
        <row r="12">
          <cell r="O12">
            <v>23.259999999999998</v>
          </cell>
          <cell r="AE12">
            <v>3.9</v>
          </cell>
          <cell r="AH12">
            <v>0.83907731044221234</v>
          </cell>
        </row>
        <row r="31">
          <cell r="X31">
            <v>26.523068372321877</v>
          </cell>
          <cell r="AH31">
            <v>12.777499826460275</v>
          </cell>
          <cell r="AI31">
            <v>15.117651546068583</v>
          </cell>
        </row>
        <row r="48">
          <cell r="X48">
            <v>25.693010577986129</v>
          </cell>
          <cell r="AH48">
            <v>13.552976609057113</v>
          </cell>
          <cell r="AI48">
            <v>16.205880027514439</v>
          </cell>
        </row>
        <row r="65">
          <cell r="X65">
            <v>26.061842618080973</v>
          </cell>
          <cell r="AH65">
            <v>12.555948390831665</v>
          </cell>
          <cell r="AI65">
            <v>15.407643392323967</v>
          </cell>
        </row>
        <row r="82">
          <cell r="X82">
            <v>24.374761237607256</v>
          </cell>
          <cell r="AH82">
            <v>11.553922215523814</v>
          </cell>
          <cell r="AI82">
            <v>14.05608345195853</v>
          </cell>
        </row>
        <row r="99">
          <cell r="X99">
            <v>28.609014641314783</v>
          </cell>
          <cell r="AH99">
            <v>14.259980713639258</v>
          </cell>
          <cell r="AI99">
            <v>16.886929026057391</v>
          </cell>
        </row>
        <row r="116">
          <cell r="X116">
            <v>25.675933253670689</v>
          </cell>
          <cell r="AH116">
            <v>12.291983185718317</v>
          </cell>
          <cell r="AI116">
            <v>14.509596840422372</v>
          </cell>
        </row>
        <row r="133">
          <cell r="X133">
            <v>25.965688474900325</v>
          </cell>
          <cell r="AH133">
            <v>10.906282021772267</v>
          </cell>
          <cell r="AI133">
            <v>12.852145910980063</v>
          </cell>
        </row>
        <row r="150">
          <cell r="X150">
            <v>26.463264451744145</v>
          </cell>
          <cell r="AH150">
            <v>13.288090942740183</v>
          </cell>
          <cell r="AI150">
            <v>15.675410845185691</v>
          </cell>
        </row>
        <row r="167">
          <cell r="X167">
            <v>23.993133161926149</v>
          </cell>
          <cell r="AH167">
            <v>11.04983973029249</v>
          </cell>
          <cell r="AI167">
            <v>13.169036503285948</v>
          </cell>
        </row>
      </sheetData>
      <sheetData sheetId="13"/>
      <sheetData sheetId="14">
        <row r="8">
          <cell r="A8" t="str">
            <v>Atwood</v>
          </cell>
          <cell r="B8">
            <v>42832</v>
          </cell>
          <cell r="C8">
            <v>43035</v>
          </cell>
          <cell r="D8">
            <v>42856</v>
          </cell>
          <cell r="E8">
            <v>43019</v>
          </cell>
          <cell r="F8">
            <v>42874</v>
          </cell>
          <cell r="G8">
            <v>43019</v>
          </cell>
          <cell r="H8">
            <v>42808</v>
          </cell>
          <cell r="I8">
            <v>43046</v>
          </cell>
          <cell r="J8">
            <v>42786</v>
          </cell>
          <cell r="K8">
            <v>43059</v>
          </cell>
          <cell r="M8">
            <v>42810</v>
          </cell>
          <cell r="N8">
            <v>43035</v>
          </cell>
          <cell r="O8">
            <v>43019</v>
          </cell>
        </row>
        <row r="9">
          <cell r="A9" t="str">
            <v>Colby</v>
          </cell>
          <cell r="B9">
            <v>42833</v>
          </cell>
          <cell r="C9">
            <v>43035</v>
          </cell>
          <cell r="D9">
            <v>42856</v>
          </cell>
          <cell r="E9">
            <v>43019</v>
          </cell>
          <cell r="F9">
            <v>42874</v>
          </cell>
          <cell r="G9">
            <v>43019</v>
          </cell>
          <cell r="H9">
            <v>42808</v>
          </cell>
          <cell r="I9">
            <v>43046</v>
          </cell>
          <cell r="J9">
            <v>42783</v>
          </cell>
          <cell r="K9">
            <v>43059</v>
          </cell>
          <cell r="M9">
            <v>42810</v>
          </cell>
          <cell r="N9">
            <v>43035</v>
          </cell>
          <cell r="O9">
            <v>43019</v>
          </cell>
        </row>
        <row r="10">
          <cell r="A10" t="str">
            <v>Goodland</v>
          </cell>
          <cell r="B10">
            <v>42837</v>
          </cell>
          <cell r="C10">
            <v>43035</v>
          </cell>
          <cell r="D10">
            <v>42859</v>
          </cell>
          <cell r="E10">
            <v>43019</v>
          </cell>
          <cell r="F10">
            <v>42875</v>
          </cell>
          <cell r="G10">
            <v>43019</v>
          </cell>
          <cell r="H10">
            <v>42809</v>
          </cell>
          <cell r="I10">
            <v>43047</v>
          </cell>
          <cell r="J10">
            <v>42784</v>
          </cell>
          <cell r="K10">
            <v>43061</v>
          </cell>
          <cell r="M10">
            <v>42810</v>
          </cell>
          <cell r="N10">
            <v>43035</v>
          </cell>
          <cell r="O10">
            <v>43019</v>
          </cell>
        </row>
        <row r="11">
          <cell r="A11" t="str">
            <v>Norton</v>
          </cell>
          <cell r="B11">
            <v>42831</v>
          </cell>
          <cell r="C11">
            <v>43035</v>
          </cell>
          <cell r="D11">
            <v>42852</v>
          </cell>
          <cell r="E11">
            <v>43035</v>
          </cell>
          <cell r="F11">
            <v>42872</v>
          </cell>
          <cell r="G11">
            <v>43035</v>
          </cell>
          <cell r="H11">
            <v>42812</v>
          </cell>
          <cell r="I11">
            <v>43047</v>
          </cell>
          <cell r="J11">
            <v>42787</v>
          </cell>
          <cell r="K11">
            <v>43059</v>
          </cell>
          <cell r="M11">
            <v>42852</v>
          </cell>
          <cell r="N11">
            <v>43035</v>
          </cell>
          <cell r="O11">
            <v>43035</v>
          </cell>
        </row>
        <row r="12">
          <cell r="A12" t="str">
            <v>Oberlin</v>
          </cell>
          <cell r="B12">
            <v>42832</v>
          </cell>
          <cell r="C12">
            <v>43035</v>
          </cell>
          <cell r="D12">
            <v>42854</v>
          </cell>
          <cell r="E12">
            <v>43019</v>
          </cell>
          <cell r="F12">
            <v>42873</v>
          </cell>
          <cell r="G12">
            <v>43019</v>
          </cell>
          <cell r="H12">
            <v>42811</v>
          </cell>
          <cell r="I12">
            <v>43046</v>
          </cell>
          <cell r="J12">
            <v>42787</v>
          </cell>
          <cell r="K12">
            <v>43059</v>
          </cell>
          <cell r="M12">
            <v>42836</v>
          </cell>
          <cell r="N12">
            <v>43035</v>
          </cell>
          <cell r="O12">
            <v>43019</v>
          </cell>
        </row>
        <row r="13">
          <cell r="A13" t="str">
            <v>Wakeeny</v>
          </cell>
          <cell r="B13">
            <v>42825</v>
          </cell>
          <cell r="C13">
            <v>43035</v>
          </cell>
          <cell r="D13">
            <v>42846</v>
          </cell>
          <cell r="E13">
            <v>43031</v>
          </cell>
          <cell r="F13">
            <v>42870</v>
          </cell>
          <cell r="G13">
            <v>43031</v>
          </cell>
          <cell r="H13">
            <v>42803</v>
          </cell>
          <cell r="I13">
            <v>43051</v>
          </cell>
          <cell r="J13">
            <v>42735</v>
          </cell>
          <cell r="K13">
            <v>43063</v>
          </cell>
          <cell r="M13">
            <v>42810</v>
          </cell>
          <cell r="N13">
            <v>43035</v>
          </cell>
          <cell r="O13">
            <v>43031</v>
          </cell>
        </row>
        <row r="14">
          <cell r="A14" t="str">
            <v>NE - Harlan</v>
          </cell>
          <cell r="B14">
            <v>42830</v>
          </cell>
          <cell r="C14">
            <v>43035</v>
          </cell>
          <cell r="D14">
            <v>42851</v>
          </cell>
          <cell r="E14">
            <v>43019</v>
          </cell>
          <cell r="F14">
            <v>42872</v>
          </cell>
          <cell r="G14">
            <v>43019</v>
          </cell>
          <cell r="H14">
            <v>42811</v>
          </cell>
          <cell r="I14">
            <v>43043</v>
          </cell>
          <cell r="J14">
            <v>42788</v>
          </cell>
          <cell r="K14">
            <v>43055</v>
          </cell>
          <cell r="M14">
            <v>42852</v>
          </cell>
          <cell r="N14">
            <v>43035</v>
          </cell>
          <cell r="O14">
            <v>43019</v>
          </cell>
        </row>
        <row r="15">
          <cell r="A15" t="str">
            <v>NE - Benkelman</v>
          </cell>
          <cell r="B15">
            <v>42834</v>
          </cell>
          <cell r="C15">
            <v>43035</v>
          </cell>
          <cell r="D15">
            <v>42854</v>
          </cell>
          <cell r="E15">
            <v>43018</v>
          </cell>
          <cell r="F15">
            <v>42872</v>
          </cell>
          <cell r="G15">
            <v>43018</v>
          </cell>
          <cell r="H15">
            <v>42809</v>
          </cell>
          <cell r="I15">
            <v>43046</v>
          </cell>
          <cell r="J15">
            <v>42788</v>
          </cell>
          <cell r="K15">
            <v>43060</v>
          </cell>
          <cell r="M15">
            <v>42810</v>
          </cell>
          <cell r="N15">
            <v>43035</v>
          </cell>
          <cell r="O15">
            <v>43018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W70"/>
  <sheetViews>
    <sheetView topLeftCell="A16" workbookViewId="0">
      <selection activeCell="C22" sqref="C22"/>
    </sheetView>
  </sheetViews>
  <sheetFormatPr defaultColWidth="9.1328125" defaultRowHeight="12.7" x14ac:dyDescent="0.4"/>
  <cols>
    <col min="1" max="1" width="15" style="4" customWidth="1"/>
    <col min="2" max="8" width="11.86328125" style="4" customWidth="1"/>
    <col min="9" max="9" width="11.73046875" style="4" customWidth="1"/>
    <col min="10" max="10" width="12.86328125" style="4" customWidth="1"/>
    <col min="11" max="13" width="11.59765625" style="4" customWidth="1"/>
    <col min="14" max="19" width="9.1328125" style="4"/>
    <col min="20" max="20" width="11.73046875" style="4" customWidth="1"/>
    <col min="21" max="16384" width="9.1328125" style="4"/>
  </cols>
  <sheetData>
    <row r="1" spans="1:23" ht="63.35" x14ac:dyDescent="0.4">
      <c r="A1" s="1" t="s">
        <v>0</v>
      </c>
      <c r="B1" s="1" t="s">
        <v>1</v>
      </c>
      <c r="C1" s="2" t="s">
        <v>80</v>
      </c>
      <c r="D1" s="2" t="s">
        <v>2</v>
      </c>
      <c r="E1" s="2" t="s">
        <v>81</v>
      </c>
      <c r="F1" s="2" t="s">
        <v>3</v>
      </c>
      <c r="G1" s="2" t="s">
        <v>4</v>
      </c>
      <c r="H1" s="2" t="s">
        <v>5</v>
      </c>
      <c r="I1" s="2" t="s">
        <v>82</v>
      </c>
      <c r="J1" s="2" t="s">
        <v>83</v>
      </c>
      <c r="K1" s="2" t="s">
        <v>84</v>
      </c>
      <c r="L1" s="2" t="s">
        <v>85</v>
      </c>
      <c r="M1" s="2" t="s">
        <v>86</v>
      </c>
      <c r="N1" s="3" t="s">
        <v>6</v>
      </c>
      <c r="S1" s="14"/>
      <c r="T1" s="32"/>
      <c r="U1" s="14"/>
      <c r="V1" s="14"/>
      <c r="W1" s="14"/>
    </row>
    <row r="2" spans="1:23" ht="14.35" x14ac:dyDescent="0.5">
      <c r="A2" s="1" t="s">
        <v>7</v>
      </c>
      <c r="B2" s="1">
        <v>31</v>
      </c>
      <c r="C2" s="30">
        <v>47646.377817622153</v>
      </c>
      <c r="D2" s="30">
        <v>5938.2444222511385</v>
      </c>
      <c r="E2" s="30">
        <v>47607</v>
      </c>
      <c r="F2" s="6">
        <f>D2/C2</f>
        <v>0.12463160253191086</v>
      </c>
      <c r="G2" s="7">
        <f>12*C2/E2</f>
        <v>12.009925721248258</v>
      </c>
      <c r="H2" s="31">
        <f>E2/E$12</f>
        <v>0.10945642642367849</v>
      </c>
      <c r="I2" s="8">
        <v>25.493940981878222</v>
      </c>
      <c r="J2" s="8">
        <v>13.561624048522752</v>
      </c>
      <c r="K2" s="8">
        <v>16.042265229147834</v>
      </c>
      <c r="L2" s="8">
        <v>11.93231693335547</v>
      </c>
      <c r="M2" s="8">
        <v>22.426666666666669</v>
      </c>
      <c r="N2" s="8">
        <f t="shared" ref="N2:N11" si="0">100*G2/$K2</f>
        <v>74.86427602148693</v>
      </c>
      <c r="O2" s="9" t="s">
        <v>8</v>
      </c>
      <c r="S2" s="14"/>
      <c r="T2" s="10"/>
      <c r="U2" s="14"/>
      <c r="V2" s="33"/>
      <c r="W2" s="34"/>
    </row>
    <row r="3" spans="1:23" ht="14.35" x14ac:dyDescent="0.5">
      <c r="A3" s="1" t="s">
        <v>10</v>
      </c>
      <c r="B3" s="1">
        <v>48</v>
      </c>
      <c r="C3" s="30">
        <v>10193.31046091618</v>
      </c>
      <c r="D3" s="30">
        <v>1367.6679813308579</v>
      </c>
      <c r="E3" s="30">
        <v>11377</v>
      </c>
      <c r="F3" s="6">
        <f t="shared" ref="F3:F10" si="1">D3/C3</f>
        <v>0.1341730919091354</v>
      </c>
      <c r="G3" s="7">
        <f t="shared" ref="G3:G12" si="2">12*C3/E3</f>
        <v>10.751492092027261</v>
      </c>
      <c r="H3" s="31">
        <f t="shared" ref="H3:H12" si="3">E3/E$12</f>
        <v>2.6157618909450085E-2</v>
      </c>
      <c r="I3" s="8">
        <v>25.267555205117617</v>
      </c>
      <c r="J3" s="8">
        <v>13.488787634254551</v>
      </c>
      <c r="K3" s="8">
        <v>16.138254827264014</v>
      </c>
      <c r="L3" s="8">
        <v>11.778767570863065</v>
      </c>
      <c r="M3" s="8">
        <v>22.68</v>
      </c>
      <c r="N3" s="8">
        <f t="shared" si="0"/>
        <v>66.621157040249855</v>
      </c>
      <c r="O3" s="9" t="s">
        <v>11</v>
      </c>
      <c r="S3" s="14"/>
      <c r="T3" s="10"/>
      <c r="U3" s="14"/>
      <c r="V3" s="33"/>
      <c r="W3" s="34"/>
    </row>
    <row r="4" spans="1:23" ht="14.35" x14ac:dyDescent="0.5">
      <c r="A4" s="1" t="s">
        <v>13</v>
      </c>
      <c r="B4" s="1">
        <v>65</v>
      </c>
      <c r="C4" s="30">
        <v>11234.507890876499</v>
      </c>
      <c r="D4" s="30">
        <v>1834.7750768607218</v>
      </c>
      <c r="E4" s="30">
        <v>12014</v>
      </c>
      <c r="F4" s="6">
        <f t="shared" si="1"/>
        <v>0.16331601656987002</v>
      </c>
      <c r="G4" s="7">
        <f t="shared" si="2"/>
        <v>11.221416238598135</v>
      </c>
      <c r="H4" s="31">
        <f t="shared" si="3"/>
        <v>2.7622188061715153E-2</v>
      </c>
      <c r="I4" s="8">
        <v>24.787797119793279</v>
      </c>
      <c r="J4" s="8">
        <v>13.907941783789129</v>
      </c>
      <c r="K4" s="8">
        <v>17.240880034150013</v>
      </c>
      <c r="L4" s="8">
        <v>10.87985533600415</v>
      </c>
      <c r="M4" s="8">
        <v>26.88</v>
      </c>
      <c r="N4" s="8">
        <f t="shared" si="0"/>
        <v>65.086098948378648</v>
      </c>
      <c r="O4" s="9" t="s">
        <v>14</v>
      </c>
      <c r="S4" s="14"/>
      <c r="T4" s="10"/>
      <c r="U4" s="14"/>
      <c r="V4" s="33"/>
      <c r="W4" s="34"/>
    </row>
    <row r="5" spans="1:23" ht="14.35" x14ac:dyDescent="0.5">
      <c r="A5" s="1" t="s">
        <v>16</v>
      </c>
      <c r="B5" s="1">
        <v>82</v>
      </c>
      <c r="C5" s="30">
        <v>5038.7306353210479</v>
      </c>
      <c r="D5" s="30">
        <v>734.05210074594027</v>
      </c>
      <c r="E5" s="30">
        <v>5744</v>
      </c>
      <c r="F5" s="6">
        <f t="shared" si="1"/>
        <v>0.14568194925926406</v>
      </c>
      <c r="G5" s="7">
        <f t="shared" si="2"/>
        <v>10.526596034793275</v>
      </c>
      <c r="H5" s="31">
        <f t="shared" si="3"/>
        <v>1.3206413203470272E-2</v>
      </c>
      <c r="I5" s="8">
        <v>23.3903098695876</v>
      </c>
      <c r="J5" s="8">
        <v>11.976348799579458</v>
      </c>
      <c r="K5" s="8">
        <v>14.528796001515989</v>
      </c>
      <c r="L5" s="8">
        <v>11.413961070008142</v>
      </c>
      <c r="M5" s="8">
        <v>27.234999999999999</v>
      </c>
      <c r="N5" s="8">
        <f t="shared" si="0"/>
        <v>72.453326715406376</v>
      </c>
      <c r="O5" s="9" t="s">
        <v>17</v>
      </c>
      <c r="S5" s="14"/>
      <c r="T5" s="10"/>
      <c r="U5" s="14"/>
      <c r="V5" s="33"/>
      <c r="W5" s="34"/>
    </row>
    <row r="6" spans="1:23" ht="14.35" x14ac:dyDescent="0.5">
      <c r="A6" s="1" t="s">
        <v>19</v>
      </c>
      <c r="B6" s="1">
        <v>99</v>
      </c>
      <c r="C6" s="30">
        <v>17606.753319768846</v>
      </c>
      <c r="D6" s="30">
        <v>2193.3510488246061</v>
      </c>
      <c r="E6" s="30">
        <v>19957</v>
      </c>
      <c r="F6" s="6">
        <f t="shared" si="1"/>
        <v>0.12457441806502245</v>
      </c>
      <c r="G6" s="7">
        <f t="shared" si="2"/>
        <v>10.586813641189867</v>
      </c>
      <c r="H6" s="31">
        <f t="shared" si="3"/>
        <v>4.5884468715469397E-2</v>
      </c>
      <c r="I6" s="8">
        <v>27.600109106093175</v>
      </c>
      <c r="J6" s="8">
        <v>16.09313252805126</v>
      </c>
      <c r="K6" s="8">
        <v>19.035540054534327</v>
      </c>
      <c r="L6" s="8">
        <v>11.506976578041915</v>
      </c>
      <c r="M6" s="8">
        <v>20.810000000000002</v>
      </c>
      <c r="N6" s="8">
        <f t="shared" si="0"/>
        <v>55.616040369015188</v>
      </c>
      <c r="O6" s="9" t="s">
        <v>20</v>
      </c>
      <c r="S6" s="14"/>
      <c r="T6" s="10"/>
      <c r="U6" s="14"/>
      <c r="V6" s="33"/>
      <c r="W6" s="34"/>
    </row>
    <row r="7" spans="1:23" ht="14.35" x14ac:dyDescent="0.5">
      <c r="A7" s="1" t="s">
        <v>22</v>
      </c>
      <c r="B7" s="1">
        <v>116</v>
      </c>
      <c r="C7" s="30">
        <v>65090.416113499668</v>
      </c>
      <c r="D7" s="30">
        <v>8073.5760639119771</v>
      </c>
      <c r="E7" s="30">
        <v>76687</v>
      </c>
      <c r="F7" s="6">
        <f t="shared" si="1"/>
        <v>0.12403632586760385</v>
      </c>
      <c r="G7" s="7">
        <f t="shared" si="2"/>
        <v>10.185363795193396</v>
      </c>
      <c r="H7" s="31">
        <f t="shared" si="3"/>
        <v>0.17631619243289079</v>
      </c>
      <c r="I7" s="8">
        <v>24.745576898244732</v>
      </c>
      <c r="J7" s="8">
        <v>12.720451674519426</v>
      </c>
      <c r="K7" s="8">
        <v>15.036640536090717</v>
      </c>
      <c r="L7" s="8">
        <v>12.025125223725306</v>
      </c>
      <c r="M7" s="8">
        <v>23.403333333333336</v>
      </c>
      <c r="N7" s="8">
        <f t="shared" si="0"/>
        <v>67.736964056210823</v>
      </c>
      <c r="O7" s="9" t="s">
        <v>23</v>
      </c>
      <c r="S7" s="14"/>
      <c r="T7" s="10"/>
      <c r="U7" s="14"/>
      <c r="V7" s="33"/>
      <c r="W7" s="34"/>
    </row>
    <row r="8" spans="1:23" ht="14.35" x14ac:dyDescent="0.5">
      <c r="A8" s="1" t="s">
        <v>25</v>
      </c>
      <c r="B8" s="1">
        <v>133</v>
      </c>
      <c r="C8" s="30">
        <v>116843.19463190231</v>
      </c>
      <c r="D8" s="30">
        <v>14257.470157320811</v>
      </c>
      <c r="E8" s="30">
        <v>117395</v>
      </c>
      <c r="F8" s="6">
        <f t="shared" si="1"/>
        <v>0.12202225557283777</v>
      </c>
      <c r="G8" s="7">
        <f t="shared" si="2"/>
        <v>11.943595004751716</v>
      </c>
      <c r="H8" s="31">
        <f t="shared" si="3"/>
        <v>0.26991066817921178</v>
      </c>
      <c r="I8" s="8">
        <v>26.446529106786691</v>
      </c>
      <c r="J8" s="8">
        <v>14.559020329140253</v>
      </c>
      <c r="K8" s="8">
        <v>17.169106647929027</v>
      </c>
      <c r="L8" s="8">
        <v>11.887508777646438</v>
      </c>
      <c r="M8" s="8">
        <v>18.88</v>
      </c>
      <c r="N8" s="8">
        <f t="shared" si="0"/>
        <v>69.564452301846345</v>
      </c>
      <c r="O8" s="9" t="s">
        <v>26</v>
      </c>
      <c r="S8" s="14"/>
      <c r="T8" s="10"/>
      <c r="U8" s="14"/>
      <c r="V8" s="33"/>
      <c r="W8" s="34"/>
    </row>
    <row r="9" spans="1:23" ht="14.35" x14ac:dyDescent="0.5">
      <c r="A9" s="1" t="s">
        <v>28</v>
      </c>
      <c r="B9" s="1">
        <v>150</v>
      </c>
      <c r="C9" s="30">
        <v>95829.539897069495</v>
      </c>
      <c r="D9" s="30">
        <v>11812.9801371662</v>
      </c>
      <c r="E9" s="30">
        <v>101168</v>
      </c>
      <c r="F9" s="6">
        <f t="shared" si="1"/>
        <v>0.12327075920279405</v>
      </c>
      <c r="G9" s="7">
        <f t="shared" si="2"/>
        <v>11.366780788043986</v>
      </c>
      <c r="H9" s="31">
        <f t="shared" si="3"/>
        <v>0.23260209104607946</v>
      </c>
      <c r="I9" s="8">
        <v>26.075914402916158</v>
      </c>
      <c r="J9" s="8">
        <v>15.60408734470429</v>
      </c>
      <c r="K9" s="8">
        <v>18.428662425798414</v>
      </c>
      <c r="L9" s="8">
        <v>10.471827058211868</v>
      </c>
      <c r="M9" s="8">
        <v>16.700000000000003</v>
      </c>
      <c r="N9" s="8">
        <f t="shared" si="0"/>
        <v>61.679901261480325</v>
      </c>
      <c r="O9" s="9" t="s">
        <v>29</v>
      </c>
      <c r="S9" s="14"/>
      <c r="T9" s="10"/>
      <c r="U9" s="14"/>
      <c r="V9" s="33"/>
      <c r="W9" s="34"/>
    </row>
    <row r="10" spans="1:23" ht="14.35" x14ac:dyDescent="0.5">
      <c r="A10" s="1" t="s">
        <v>31</v>
      </c>
      <c r="B10" s="1">
        <v>167</v>
      </c>
      <c r="C10" s="30">
        <v>1840.1829179594347</v>
      </c>
      <c r="D10" s="30">
        <v>233.30866567288092</v>
      </c>
      <c r="E10" s="30">
        <v>2850</v>
      </c>
      <c r="F10" s="6">
        <f t="shared" si="1"/>
        <v>0.12678558386554048</v>
      </c>
      <c r="G10" s="7">
        <f t="shared" si="2"/>
        <v>7.7481386019344614</v>
      </c>
      <c r="H10" s="31">
        <f t="shared" si="3"/>
        <v>6.5526249355658556E-3</v>
      </c>
      <c r="I10" s="8">
        <v>22.967817334371208</v>
      </c>
      <c r="J10" s="8">
        <v>8.8035703215099499</v>
      </c>
      <c r="K10" s="8">
        <v>10.440488389498938</v>
      </c>
      <c r="L10" s="8">
        <v>14.164247012861258</v>
      </c>
      <c r="M10" s="8">
        <v>26.630000000000003</v>
      </c>
      <c r="N10" s="8">
        <f t="shared" si="0"/>
        <v>74.212415290146311</v>
      </c>
      <c r="O10" s="9" t="s">
        <v>32</v>
      </c>
      <c r="S10" s="14"/>
      <c r="T10" s="10"/>
      <c r="U10" s="14"/>
      <c r="V10" s="33"/>
      <c r="W10" s="34"/>
    </row>
    <row r="11" spans="1:23" ht="14.35" x14ac:dyDescent="0.5">
      <c r="A11" s="1" t="s">
        <v>34</v>
      </c>
      <c r="B11" s="1"/>
      <c r="C11" s="30">
        <v>371323.01368493563</v>
      </c>
      <c r="D11" s="30">
        <v>46445.425654085127</v>
      </c>
      <c r="E11" s="1">
        <v>394799</v>
      </c>
      <c r="F11" s="6">
        <f>D11/C11</f>
        <v>0.12508092399975421</v>
      </c>
      <c r="G11" s="7">
        <f t="shared" si="2"/>
        <v>11.286442377562324</v>
      </c>
      <c r="H11" s="31">
        <f t="shared" si="3"/>
        <v>0.90770869190753134</v>
      </c>
      <c r="I11" s="8">
        <f>SUMPRODUCT($H2:$H10,I2:I10)/$H11</f>
        <v>25.810576175763881</v>
      </c>
      <c r="J11" s="8">
        <f t="shared" ref="J11:M11" si="4">SUMPRODUCT($H2:$H10,J2:J10)/$H11</f>
        <v>14.297191563198288</v>
      </c>
      <c r="K11" s="8">
        <f t="shared" si="4"/>
        <v>16.921610986079532</v>
      </c>
      <c r="L11" s="8">
        <f t="shared" si="4"/>
        <v>11.513384612565597</v>
      </c>
      <c r="M11" s="8">
        <f t="shared" si="4"/>
        <v>20.255689941801609</v>
      </c>
      <c r="N11" s="8">
        <f t="shared" si="0"/>
        <v>66.698391700690024</v>
      </c>
      <c r="S11" s="14"/>
      <c r="T11" s="10"/>
      <c r="U11" s="14"/>
      <c r="V11" s="14"/>
      <c r="W11" s="14"/>
    </row>
    <row r="12" spans="1:23" ht="14.7" thickBot="1" x14ac:dyDescent="0.55000000000000004">
      <c r="A12" s="1" t="s">
        <v>35</v>
      </c>
      <c r="B12" s="1"/>
      <c r="C12" s="5">
        <v>403621.72040184872</v>
      </c>
      <c r="D12" s="5">
        <v>50568.197580144835</v>
      </c>
      <c r="E12" s="5">
        <v>434940.19999999995</v>
      </c>
      <c r="F12" s="6">
        <f>D12/C12</f>
        <v>0.12528611574669166</v>
      </c>
      <c r="G12" s="7">
        <f t="shared" si="2"/>
        <v>11.135923156383763</v>
      </c>
      <c r="H12" s="31">
        <f t="shared" si="3"/>
        <v>1</v>
      </c>
      <c r="P12" s="12"/>
      <c r="S12" s="14"/>
      <c r="T12" s="10"/>
      <c r="U12" s="14"/>
      <c r="V12" s="14"/>
      <c r="W12" s="14"/>
    </row>
    <row r="13" spans="1:23" ht="13" thickBot="1" x14ac:dyDescent="0.45">
      <c r="A13" s="13" t="s">
        <v>36</v>
      </c>
      <c r="B13" s="14"/>
      <c r="C13" s="14"/>
      <c r="D13" s="14"/>
      <c r="E13" s="15"/>
      <c r="F13" s="14"/>
      <c r="G13" s="11">
        <f>AVERAGE(G2:G10)</f>
        <v>10.704457990864482</v>
      </c>
      <c r="I13" s="11">
        <f t="shared" ref="I13:N13" si="5">AVERAGE(I2:I10)</f>
        <v>25.197283336087633</v>
      </c>
      <c r="J13" s="11">
        <f t="shared" si="5"/>
        <v>13.412773829341228</v>
      </c>
      <c r="K13" s="11">
        <f t="shared" si="5"/>
        <v>16.006737127325476</v>
      </c>
      <c r="L13" s="11">
        <f t="shared" si="5"/>
        <v>11.784509506746401</v>
      </c>
      <c r="M13" s="11">
        <f t="shared" si="5"/>
        <v>22.849444444444444</v>
      </c>
      <c r="N13" s="11">
        <f t="shared" si="5"/>
        <v>67.537181333802309</v>
      </c>
      <c r="O13" s="12"/>
      <c r="S13" s="14"/>
      <c r="T13" s="10"/>
      <c r="U13" s="14"/>
      <c r="V13" s="14"/>
      <c r="W13" s="14"/>
    </row>
    <row r="14" spans="1:23" x14ac:dyDescent="0.4">
      <c r="A14" s="13" t="s">
        <v>37</v>
      </c>
      <c r="B14" s="14"/>
      <c r="C14" s="14"/>
      <c r="D14" s="14"/>
      <c r="E14" s="15"/>
      <c r="F14" s="14"/>
      <c r="G14" s="15"/>
      <c r="M14" s="10"/>
      <c r="S14" s="14"/>
      <c r="T14" s="14"/>
      <c r="U14" s="14"/>
      <c r="V14" s="14"/>
      <c r="W14" s="14"/>
    </row>
    <row r="15" spans="1:23" x14ac:dyDescent="0.4">
      <c r="A15" s="13" t="s">
        <v>38</v>
      </c>
      <c r="B15" s="14"/>
      <c r="C15" s="14"/>
      <c r="D15" s="14"/>
      <c r="E15" s="15"/>
      <c r="F15" s="14"/>
      <c r="G15" s="15"/>
      <c r="I15" s="10" t="s">
        <v>88</v>
      </c>
      <c r="K15" s="10"/>
      <c r="M15" s="10"/>
    </row>
    <row r="16" spans="1:23" x14ac:dyDescent="0.4">
      <c r="A16" s="16" t="s">
        <v>39</v>
      </c>
      <c r="J16" s="10"/>
      <c r="K16" s="17">
        <f>G11/K11</f>
        <v>0.6669839170069003</v>
      </c>
      <c r="L16" s="10" t="s">
        <v>40</v>
      </c>
    </row>
    <row r="17" spans="1:12" x14ac:dyDescent="0.4">
      <c r="A17" s="16" t="s">
        <v>41</v>
      </c>
      <c r="B17" s="4" t="s">
        <v>42</v>
      </c>
      <c r="K17" s="17">
        <f>G13/K13</f>
        <v>0.66874703480890252</v>
      </c>
      <c r="L17" s="10" t="s">
        <v>43</v>
      </c>
    </row>
    <row r="18" spans="1:12" x14ac:dyDescent="0.4">
      <c r="A18" s="16" t="s">
        <v>44</v>
      </c>
      <c r="B18" s="4" t="s">
        <v>45</v>
      </c>
    </row>
    <row r="19" spans="1:12" x14ac:dyDescent="0.4">
      <c r="A19" s="16" t="s">
        <v>46</v>
      </c>
      <c r="B19" s="4" t="s">
        <v>47</v>
      </c>
    </row>
    <row r="20" spans="1:12" x14ac:dyDescent="0.4">
      <c r="A20" s="16" t="s">
        <v>48</v>
      </c>
      <c r="B20" s="4" t="s">
        <v>49</v>
      </c>
    </row>
    <row r="21" spans="1:12" x14ac:dyDescent="0.4">
      <c r="A21" s="16" t="s">
        <v>50</v>
      </c>
      <c r="B21" s="4" t="s">
        <v>51</v>
      </c>
    </row>
    <row r="22" spans="1:12" x14ac:dyDescent="0.4">
      <c r="A22" s="16" t="s">
        <v>52</v>
      </c>
      <c r="B22" s="4" t="s">
        <v>87</v>
      </c>
    </row>
    <row r="23" spans="1:12" x14ac:dyDescent="0.4">
      <c r="A23" s="16"/>
    </row>
    <row r="24" spans="1:12" x14ac:dyDescent="0.4">
      <c r="A24" s="4" t="s">
        <v>89</v>
      </c>
    </row>
    <row r="25" spans="1:12" ht="25.7" x14ac:dyDescent="0.45">
      <c r="A25" s="18"/>
      <c r="B25" s="18"/>
      <c r="C25" s="19" t="s">
        <v>53</v>
      </c>
      <c r="D25" s="19" t="s">
        <v>54</v>
      </c>
      <c r="E25" s="19" t="s">
        <v>55</v>
      </c>
      <c r="F25" s="19" t="s">
        <v>56</v>
      </c>
      <c r="G25" s="19" t="s">
        <v>91</v>
      </c>
      <c r="H25" s="19" t="s">
        <v>58</v>
      </c>
      <c r="I25" s="20" t="s">
        <v>59</v>
      </c>
      <c r="J25" s="21" t="s">
        <v>60</v>
      </c>
    </row>
    <row r="26" spans="1:12" ht="13" x14ac:dyDescent="0.45">
      <c r="A26" s="22" t="s">
        <v>9</v>
      </c>
      <c r="B26" s="18" t="s">
        <v>8</v>
      </c>
      <c r="C26" s="23">
        <v>6.3375960334797865E-2</v>
      </c>
      <c r="D26" s="23">
        <v>0.69685942907636045</v>
      </c>
      <c r="E26" s="23">
        <v>9.7817104800242194E-2</v>
      </c>
      <c r="F26" s="23">
        <v>3.2079682220204055E-2</v>
      </c>
      <c r="G26" s="23">
        <v>2.3624849660047617E-2</v>
      </c>
      <c r="H26" s="23">
        <v>8.6242973908347842E-2</v>
      </c>
      <c r="I26" s="23">
        <v>1</v>
      </c>
      <c r="J26" s="23">
        <v>0.12463160253191091</v>
      </c>
    </row>
    <row r="27" spans="1:12" ht="13" x14ac:dyDescent="0.45">
      <c r="A27" s="22" t="s">
        <v>12</v>
      </c>
      <c r="B27" s="18" t="s">
        <v>11</v>
      </c>
      <c r="C27" s="23">
        <v>0.11527208894090112</v>
      </c>
      <c r="D27" s="23">
        <v>0.64096650948266953</v>
      </c>
      <c r="E27" s="23">
        <v>0.1012632086187313</v>
      </c>
      <c r="F27" s="23">
        <v>7.7674135774848274E-2</v>
      </c>
      <c r="G27" s="23">
        <v>1.11290859234273E-2</v>
      </c>
      <c r="H27" s="23">
        <v>5.3694971259422436E-2</v>
      </c>
      <c r="I27" s="23">
        <v>1</v>
      </c>
      <c r="J27" s="23">
        <v>0.13417309190913534</v>
      </c>
    </row>
    <row r="28" spans="1:12" ht="13" x14ac:dyDescent="0.45">
      <c r="A28" s="22" t="s">
        <v>15</v>
      </c>
      <c r="B28" s="18" t="s">
        <v>14</v>
      </c>
      <c r="C28" s="23">
        <v>2.0447889750215331E-2</v>
      </c>
      <c r="D28" s="23">
        <v>0.63977260981912143</v>
      </c>
      <c r="E28" s="23">
        <v>0.23954866494401378</v>
      </c>
      <c r="F28" s="23">
        <v>3.5968992248062014E-2</v>
      </c>
      <c r="G28" s="23">
        <v>0</v>
      </c>
      <c r="H28" s="23">
        <v>6.4261843238587427E-2</v>
      </c>
      <c r="I28" s="23">
        <v>1</v>
      </c>
      <c r="J28" s="23">
        <v>0.16331601656986999</v>
      </c>
    </row>
    <row r="29" spans="1:12" ht="13" x14ac:dyDescent="0.45">
      <c r="A29" s="22" t="s">
        <v>18</v>
      </c>
      <c r="B29" s="18" t="s">
        <v>17</v>
      </c>
      <c r="C29" s="23">
        <v>3.4506398537477147E-2</v>
      </c>
      <c r="D29" s="23">
        <v>0.72120658135283366</v>
      </c>
      <c r="E29" s="23">
        <v>0.24136197440585005</v>
      </c>
      <c r="F29" s="23">
        <v>2.9250457038391218E-3</v>
      </c>
      <c r="G29" s="23">
        <v>0</v>
      </c>
      <c r="H29" s="23">
        <v>0</v>
      </c>
      <c r="I29" s="23">
        <v>1</v>
      </c>
      <c r="J29" s="23">
        <v>0.14568194925926406</v>
      </c>
    </row>
    <row r="30" spans="1:12" ht="13" x14ac:dyDescent="0.45">
      <c r="A30" s="22" t="s">
        <v>21</v>
      </c>
      <c r="B30" s="18" t="s">
        <v>20</v>
      </c>
      <c r="C30" s="23">
        <v>9.819302423308586E-2</v>
      </c>
      <c r="D30" s="23">
        <v>0.6503291777559882</v>
      </c>
      <c r="E30" s="23">
        <v>0.12805715086146519</v>
      </c>
      <c r="F30" s="23">
        <v>3.1727132651631879E-2</v>
      </c>
      <c r="G30" s="23">
        <v>8.4045384507634123E-3</v>
      </c>
      <c r="H30" s="23">
        <v>8.3288976047065422E-2</v>
      </c>
      <c r="I30" s="23">
        <v>0.99999999999999989</v>
      </c>
      <c r="J30" s="23">
        <v>0.12457441806502242</v>
      </c>
    </row>
    <row r="31" spans="1:12" ht="13" x14ac:dyDescent="0.45">
      <c r="A31" s="22" t="s">
        <v>24</v>
      </c>
      <c r="B31" s="18" t="s">
        <v>23</v>
      </c>
      <c r="C31" s="23">
        <v>1.6409241901127497E-2</v>
      </c>
      <c r="D31" s="23">
        <v>0.78942634370757581</v>
      </c>
      <c r="E31" s="23">
        <v>9.423199615794145E-2</v>
      </c>
      <c r="F31" s="23">
        <v>3.1051417785511352E-2</v>
      </c>
      <c r="G31" s="23">
        <v>1.1798447510144017E-2</v>
      </c>
      <c r="H31" s="23">
        <v>5.7082552937699975E-2</v>
      </c>
      <c r="I31" s="23">
        <v>1</v>
      </c>
      <c r="J31" s="23">
        <v>0.12403632586760389</v>
      </c>
    </row>
    <row r="32" spans="1:12" ht="13" x14ac:dyDescent="0.45">
      <c r="A32" s="22" t="s">
        <v>27</v>
      </c>
      <c r="B32" s="18" t="s">
        <v>26</v>
      </c>
      <c r="C32" s="23">
        <v>2.1264660647090091E-2</v>
      </c>
      <c r="D32" s="23">
        <v>0.76952234102437489</v>
      </c>
      <c r="E32" s="23">
        <v>2.8999013136976119E-2</v>
      </c>
      <c r="F32" s="23">
        <v>1.827109763192129E-2</v>
      </c>
      <c r="G32" s="23">
        <v>3.1183929442041625E-2</v>
      </c>
      <c r="H32" s="23">
        <v>0.13075895811759608</v>
      </c>
      <c r="I32" s="23">
        <v>1</v>
      </c>
      <c r="J32" s="23">
        <v>0.12202225557283779</v>
      </c>
    </row>
    <row r="33" spans="1:10" ht="13" x14ac:dyDescent="0.45">
      <c r="A33" s="22" t="s">
        <v>30</v>
      </c>
      <c r="B33" s="18" t="s">
        <v>29</v>
      </c>
      <c r="C33" s="23">
        <v>1.046698345076192E-2</v>
      </c>
      <c r="D33" s="23">
        <v>0.78903096837620845</v>
      </c>
      <c r="E33" s="23">
        <v>8.9410453875143361E-2</v>
      </c>
      <c r="F33" s="23">
        <v>1.7259708340160575E-2</v>
      </c>
      <c r="G33" s="23">
        <v>7.8387678191053582E-3</v>
      </c>
      <c r="H33" s="23">
        <v>8.5993118138620345E-2</v>
      </c>
      <c r="I33" s="23">
        <v>0.99999999999999989</v>
      </c>
      <c r="J33" s="23">
        <v>0.12327075920279401</v>
      </c>
    </row>
    <row r="34" spans="1:10" ht="13" x14ac:dyDescent="0.45">
      <c r="A34" s="22" t="s">
        <v>33</v>
      </c>
      <c r="B34" s="18" t="s">
        <v>32</v>
      </c>
      <c r="C34" s="23">
        <v>4.3777617922104613E-2</v>
      </c>
      <c r="D34" s="23">
        <v>0.48084912723695994</v>
      </c>
      <c r="E34" s="23">
        <v>0.13256602610214777</v>
      </c>
      <c r="F34" s="23">
        <v>0.16777016016559743</v>
      </c>
      <c r="G34" s="23">
        <v>0</v>
      </c>
      <c r="H34" s="23">
        <v>0.17503706857319026</v>
      </c>
      <c r="I34" s="23">
        <v>1</v>
      </c>
      <c r="J34" s="23">
        <v>0.12678558386554048</v>
      </c>
    </row>
    <row r="35" spans="1:10" ht="13" x14ac:dyDescent="0.45">
      <c r="A35" s="18" t="s">
        <v>61</v>
      </c>
      <c r="B35" s="18"/>
      <c r="C35" s="23">
        <v>2.76352927699384E-2</v>
      </c>
      <c r="D35" s="23">
        <v>0.75066533125246948</v>
      </c>
      <c r="E35" s="23">
        <v>8.3652185601713974E-2</v>
      </c>
      <c r="F35" s="23">
        <v>2.9784567196835431E-2</v>
      </c>
      <c r="G35" s="23">
        <v>1.567337945253713E-2</v>
      </c>
      <c r="H35" s="23">
        <v>9.2589243726505482E-2</v>
      </c>
      <c r="I35" s="23">
        <v>0.99999999999999978</v>
      </c>
      <c r="J35" s="23">
        <v>0.12526512182547797</v>
      </c>
    </row>
    <row r="37" spans="1:10" x14ac:dyDescent="0.4">
      <c r="A37" s="4" t="s">
        <v>90</v>
      </c>
    </row>
    <row r="38" spans="1:10" ht="25.35" x14ac:dyDescent="0.4">
      <c r="A38" s="20"/>
      <c r="B38" s="19" t="s">
        <v>53</v>
      </c>
      <c r="C38" s="19" t="s">
        <v>54</v>
      </c>
      <c r="D38" s="19" t="s">
        <v>55</v>
      </c>
      <c r="E38" s="19" t="s">
        <v>56</v>
      </c>
      <c r="F38" s="19" t="s">
        <v>57</v>
      </c>
      <c r="G38" s="19" t="s">
        <v>58</v>
      </c>
      <c r="H38" s="19" t="s">
        <v>62</v>
      </c>
    </row>
    <row r="39" spans="1:10" ht="13" x14ac:dyDescent="0.45">
      <c r="A39" s="18"/>
      <c r="B39" s="20">
        <v>1</v>
      </c>
      <c r="C39" s="20">
        <v>2</v>
      </c>
      <c r="D39" s="20">
        <v>4</v>
      </c>
      <c r="E39" s="20">
        <v>3</v>
      </c>
      <c r="F39" s="20">
        <v>10</v>
      </c>
      <c r="G39" s="20">
        <v>5</v>
      </c>
      <c r="H39" s="18"/>
    </row>
    <row r="40" spans="1:10" ht="13" x14ac:dyDescent="0.45">
      <c r="A40" s="18" t="s">
        <v>63</v>
      </c>
      <c r="B40" s="24">
        <v>2065.6</v>
      </c>
      <c r="C40" s="24">
        <v>22712.6</v>
      </c>
      <c r="D40" s="24">
        <v>3188.1333333333337</v>
      </c>
      <c r="E40" s="24">
        <v>1045.5666666666666</v>
      </c>
      <c r="F40" s="24">
        <v>770</v>
      </c>
      <c r="G40" s="24">
        <v>2810.8999999999996</v>
      </c>
      <c r="H40" s="24">
        <v>32592.799999999999</v>
      </c>
    </row>
    <row r="41" spans="1:10" ht="13" x14ac:dyDescent="0.45">
      <c r="A41" s="18" t="s">
        <v>64</v>
      </c>
      <c r="B41" s="24">
        <v>1004.7</v>
      </c>
      <c r="C41" s="24">
        <v>5586.5999999999995</v>
      </c>
      <c r="D41" s="24">
        <v>882.6</v>
      </c>
      <c r="E41" s="24">
        <v>677</v>
      </c>
      <c r="F41" s="24">
        <v>97</v>
      </c>
      <c r="G41" s="24">
        <v>468</v>
      </c>
      <c r="H41" s="24">
        <v>8715.9</v>
      </c>
    </row>
    <row r="42" spans="1:10" ht="13" x14ac:dyDescent="0.45">
      <c r="A42" s="18" t="s">
        <v>65</v>
      </c>
      <c r="B42" s="24">
        <v>151.76666666666665</v>
      </c>
      <c r="C42" s="24">
        <v>6524.4</v>
      </c>
      <c r="D42" s="24">
        <v>1215.5666666666666</v>
      </c>
      <c r="E42" s="24">
        <v>487</v>
      </c>
      <c r="F42" s="24">
        <v>0</v>
      </c>
      <c r="G42" s="24">
        <v>699.26666666666665</v>
      </c>
      <c r="H42" s="24">
        <v>9078</v>
      </c>
    </row>
    <row r="43" spans="1:10" ht="13" x14ac:dyDescent="0.45">
      <c r="A43" s="18" t="s">
        <v>66</v>
      </c>
      <c r="B43" s="24">
        <v>31</v>
      </c>
      <c r="C43" s="24">
        <v>8277</v>
      </c>
      <c r="D43" s="24">
        <v>610.4</v>
      </c>
      <c r="E43" s="24">
        <v>1317.1</v>
      </c>
      <c r="F43" s="24">
        <v>0</v>
      </c>
      <c r="G43" s="24">
        <v>1641.4999999999998</v>
      </c>
      <c r="H43" s="24">
        <v>11877</v>
      </c>
    </row>
    <row r="44" spans="1:10" ht="13" x14ac:dyDescent="0.45">
      <c r="A44" s="18" t="s">
        <v>67</v>
      </c>
      <c r="B44" s="24">
        <v>0</v>
      </c>
      <c r="C44" s="24">
        <v>728</v>
      </c>
      <c r="D44" s="24">
        <v>450</v>
      </c>
      <c r="E44" s="24">
        <v>0</v>
      </c>
      <c r="F44" s="24">
        <v>0</v>
      </c>
      <c r="G44" s="24">
        <v>0</v>
      </c>
      <c r="H44" s="24">
        <v>1178</v>
      </c>
    </row>
    <row r="45" spans="1:10" ht="13" x14ac:dyDescent="0.45">
      <c r="A45" s="18" t="s">
        <v>68</v>
      </c>
      <c r="B45" s="24">
        <v>0</v>
      </c>
      <c r="C45" s="24">
        <v>4880.2</v>
      </c>
      <c r="D45" s="24">
        <v>144</v>
      </c>
      <c r="E45" s="24">
        <v>82.5</v>
      </c>
      <c r="F45" s="24">
        <v>115</v>
      </c>
      <c r="G45" s="24">
        <v>719.19999999999982</v>
      </c>
      <c r="H45" s="24">
        <v>5940.9</v>
      </c>
    </row>
    <row r="46" spans="1:10" ht="13" x14ac:dyDescent="0.45">
      <c r="A46" s="18" t="s">
        <v>69</v>
      </c>
      <c r="B46" s="24">
        <v>197.83333333333331</v>
      </c>
      <c r="C46" s="24">
        <v>6189.8</v>
      </c>
      <c r="D46" s="24">
        <v>2317.6333333333332</v>
      </c>
      <c r="E46" s="24">
        <v>348</v>
      </c>
      <c r="F46" s="24">
        <v>0</v>
      </c>
      <c r="G46" s="24">
        <v>621.73333333333335</v>
      </c>
      <c r="H46" s="24">
        <v>9675</v>
      </c>
    </row>
    <row r="47" spans="1:10" ht="13" x14ac:dyDescent="0.45">
      <c r="A47" s="18" t="s">
        <v>70</v>
      </c>
      <c r="B47" s="24">
        <v>151</v>
      </c>
      <c r="C47" s="24">
        <v>3156</v>
      </c>
      <c r="D47" s="24">
        <v>1056.1999999999998</v>
      </c>
      <c r="E47" s="24">
        <v>12.799999999999997</v>
      </c>
      <c r="F47" s="24">
        <v>0</v>
      </c>
      <c r="G47" s="24">
        <v>0</v>
      </c>
      <c r="H47" s="24">
        <v>4376</v>
      </c>
    </row>
    <row r="48" spans="1:10" ht="13" x14ac:dyDescent="0.45">
      <c r="A48" s="18" t="s">
        <v>71</v>
      </c>
      <c r="B48" s="24">
        <v>1402</v>
      </c>
      <c r="C48" s="24">
        <v>9285.4</v>
      </c>
      <c r="D48" s="24">
        <v>1828.4</v>
      </c>
      <c r="E48" s="24">
        <v>453</v>
      </c>
      <c r="F48" s="24">
        <v>120</v>
      </c>
      <c r="G48" s="24">
        <v>1189.2</v>
      </c>
      <c r="H48" s="24">
        <v>14278</v>
      </c>
    </row>
    <row r="49" spans="1:13" ht="13" x14ac:dyDescent="0.45">
      <c r="A49" s="18" t="s">
        <v>72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1:13" ht="13" x14ac:dyDescent="0.45">
      <c r="A50" s="18" t="s">
        <v>73</v>
      </c>
      <c r="B50" s="24">
        <v>0</v>
      </c>
      <c r="C50" s="24">
        <v>128</v>
      </c>
      <c r="D50" s="24">
        <v>0</v>
      </c>
      <c r="E50" s="24">
        <v>0</v>
      </c>
      <c r="F50" s="24">
        <v>0</v>
      </c>
      <c r="G50" s="24">
        <v>0</v>
      </c>
      <c r="H50" s="24">
        <v>128</v>
      </c>
    </row>
    <row r="51" spans="1:13" ht="13" x14ac:dyDescent="0.45">
      <c r="A51" s="18" t="s">
        <v>74</v>
      </c>
      <c r="B51" s="24">
        <v>1012.5</v>
      </c>
      <c r="C51" s="24">
        <v>48710.000000000007</v>
      </c>
      <c r="D51" s="24">
        <v>5814.4</v>
      </c>
      <c r="E51" s="24">
        <v>1915.9666666666665</v>
      </c>
      <c r="F51" s="24">
        <v>728</v>
      </c>
      <c r="G51" s="24">
        <v>3522.1666666666661</v>
      </c>
      <c r="H51" s="24">
        <v>61703.033333333333</v>
      </c>
    </row>
    <row r="52" spans="1:13" ht="13" x14ac:dyDescent="0.45">
      <c r="A52" s="18" t="s">
        <v>75</v>
      </c>
      <c r="B52" s="24">
        <v>1805.7</v>
      </c>
      <c r="C52" s="24">
        <v>65344.4</v>
      </c>
      <c r="D52" s="24">
        <v>2462.4666666666667</v>
      </c>
      <c r="E52" s="24">
        <v>1551.5</v>
      </c>
      <c r="F52" s="24">
        <v>2648</v>
      </c>
      <c r="G52" s="24">
        <v>11103.466666666665</v>
      </c>
      <c r="H52" s="24">
        <v>84915.533333333326</v>
      </c>
    </row>
    <row r="53" spans="1:13" ht="13" x14ac:dyDescent="0.45">
      <c r="A53" s="18" t="s">
        <v>76</v>
      </c>
      <c r="B53" s="24">
        <v>798.5</v>
      </c>
      <c r="C53" s="24">
        <v>60193.200000000004</v>
      </c>
      <c r="D53" s="24">
        <v>6820.9</v>
      </c>
      <c r="E53" s="24">
        <v>1316.6999999999998</v>
      </c>
      <c r="F53" s="24">
        <v>598</v>
      </c>
      <c r="G53" s="24">
        <v>6560.2</v>
      </c>
      <c r="H53" s="24">
        <v>76287.5</v>
      </c>
    </row>
    <row r="54" spans="1:13" ht="13" x14ac:dyDescent="0.45">
      <c r="A54" s="18" t="s">
        <v>77</v>
      </c>
      <c r="B54" s="24">
        <v>99.399999999999991</v>
      </c>
      <c r="C54" s="24">
        <v>1091.8</v>
      </c>
      <c r="D54" s="24">
        <v>301</v>
      </c>
      <c r="E54" s="24">
        <v>380.93333333333334</v>
      </c>
      <c r="F54" s="24">
        <v>0</v>
      </c>
      <c r="G54" s="24">
        <v>397.43333333333334</v>
      </c>
      <c r="H54" s="24">
        <v>2270.5666666666666</v>
      </c>
    </row>
    <row r="55" spans="1:13" ht="13" x14ac:dyDescent="0.45">
      <c r="A55" s="18" t="s">
        <v>78</v>
      </c>
      <c r="B55" s="24">
        <v>230</v>
      </c>
      <c r="C55" s="24">
        <v>304</v>
      </c>
      <c r="D55" s="24">
        <v>0</v>
      </c>
      <c r="E55" s="24">
        <v>58</v>
      </c>
      <c r="F55" s="24">
        <v>0</v>
      </c>
      <c r="G55" s="24">
        <v>253</v>
      </c>
      <c r="H55" s="24">
        <v>845</v>
      </c>
    </row>
    <row r="56" spans="1:13" ht="13" x14ac:dyDescent="0.45">
      <c r="A56" s="18" t="s">
        <v>79</v>
      </c>
      <c r="B56" s="24">
        <v>8950</v>
      </c>
      <c r="C56" s="24">
        <v>243111.4</v>
      </c>
      <c r="D56" s="24">
        <v>27091.699999999997</v>
      </c>
      <c r="E56" s="24">
        <v>9646.0666666666657</v>
      </c>
      <c r="F56" s="24">
        <v>5076</v>
      </c>
      <c r="G56" s="24">
        <v>29986.066666666662</v>
      </c>
      <c r="H56" s="24">
        <v>323861.23333333334</v>
      </c>
    </row>
    <row r="58" spans="1:13" ht="13" x14ac:dyDescent="0.45">
      <c r="A58"/>
    </row>
    <row r="59" spans="1:13" ht="13" x14ac:dyDescent="0.45">
      <c r="F59" s="25"/>
      <c r="G59" s="25"/>
      <c r="H59" s="25"/>
      <c r="K59" s="25"/>
      <c r="L59" s="25"/>
      <c r="M59" s="25"/>
    </row>
    <row r="60" spans="1:13" ht="13" x14ac:dyDescent="0.45">
      <c r="C60" s="26"/>
      <c r="D60" s="26"/>
      <c r="E60" s="26"/>
      <c r="F60" s="27"/>
      <c r="G60" s="27"/>
      <c r="H60" s="28"/>
      <c r="K60"/>
      <c r="L60"/>
      <c r="M60"/>
    </row>
    <row r="61" spans="1:13" ht="13" x14ac:dyDescent="0.45">
      <c r="C61" s="26"/>
      <c r="D61" s="26"/>
      <c r="E61" s="26"/>
      <c r="F61" s="27"/>
      <c r="G61" s="27"/>
      <c r="H61" s="28"/>
      <c r="K61"/>
      <c r="L61"/>
      <c r="M61"/>
    </row>
    <row r="62" spans="1:13" ht="13" x14ac:dyDescent="0.45">
      <c r="C62" s="26"/>
      <c r="D62" s="26"/>
      <c r="E62" s="26"/>
      <c r="F62" s="27"/>
      <c r="G62" s="27"/>
      <c r="H62" s="28"/>
      <c r="K62"/>
      <c r="L62"/>
      <c r="M62"/>
    </row>
    <row r="63" spans="1:13" ht="13" x14ac:dyDescent="0.45">
      <c r="C63" s="26"/>
      <c r="D63" s="26"/>
      <c r="E63" s="26"/>
      <c r="F63" s="27"/>
      <c r="G63" s="27"/>
      <c r="H63" s="28"/>
      <c r="K63"/>
      <c r="L63"/>
      <c r="M63"/>
    </row>
    <row r="64" spans="1:13" ht="13" x14ac:dyDescent="0.45">
      <c r="C64" s="26"/>
      <c r="D64" s="26"/>
      <c r="E64" s="26"/>
      <c r="F64" s="27"/>
      <c r="G64" s="27"/>
      <c r="H64" s="28"/>
      <c r="K64"/>
      <c r="L64"/>
      <c r="M64"/>
    </row>
    <row r="65" spans="3:13" ht="13" x14ac:dyDescent="0.45">
      <c r="C65" s="26"/>
      <c r="D65" s="26"/>
      <c r="E65" s="26"/>
      <c r="F65" s="27"/>
      <c r="G65" s="27"/>
      <c r="H65" s="28"/>
      <c r="K65"/>
      <c r="L65"/>
      <c r="M65"/>
    </row>
    <row r="66" spans="3:13" ht="13" x14ac:dyDescent="0.45">
      <c r="C66" s="26"/>
      <c r="D66" s="26"/>
      <c r="E66" s="26"/>
      <c r="F66" s="27"/>
      <c r="G66" s="27"/>
      <c r="H66" s="28"/>
      <c r="K66"/>
      <c r="L66"/>
      <c r="M66"/>
    </row>
    <row r="67" spans="3:13" ht="13" x14ac:dyDescent="0.45">
      <c r="C67" s="26"/>
      <c r="D67" s="26"/>
      <c r="E67" s="26"/>
      <c r="F67" s="27"/>
      <c r="G67" s="27"/>
      <c r="H67" s="28"/>
      <c r="K67"/>
      <c r="L67"/>
      <c r="M67"/>
    </row>
    <row r="68" spans="3:13" ht="13" x14ac:dyDescent="0.45">
      <c r="C68" s="26"/>
      <c r="D68" s="26"/>
      <c r="E68" s="26"/>
      <c r="F68" s="27"/>
      <c r="G68" s="27"/>
      <c r="H68" s="28"/>
      <c r="K68"/>
      <c r="L68"/>
      <c r="M68"/>
    </row>
    <row r="69" spans="3:13" ht="13" x14ac:dyDescent="0.45">
      <c r="C69" s="26"/>
      <c r="D69" s="26"/>
      <c r="E69" s="26"/>
      <c r="M69" s="29"/>
    </row>
    <row r="70" spans="3:13" x14ac:dyDescent="0.4">
      <c r="C70" s="26"/>
      <c r="D70" s="26"/>
      <c r="E70" s="26"/>
      <c r="M70" s="26"/>
    </row>
  </sheetData>
  <printOptions gridLines="1"/>
  <pageMargins left="1" right="1" top="1" bottom="1" header="0.75" footer="0.75"/>
  <pageSetup orientation="landscape" r:id="rId1"/>
  <headerFooter alignWithMargins="0">
    <oddHeader>&amp;C&amp;12Summary of crop irrigation requirements for 2006 and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pageSetUpPr fitToPage="1"/>
  </sheetPr>
  <dimension ref="A1:R70"/>
  <sheetViews>
    <sheetView tabSelected="1" workbookViewId="0"/>
  </sheetViews>
  <sheetFormatPr defaultColWidth="9.1328125" defaultRowHeight="12.7" x14ac:dyDescent="0.4"/>
  <cols>
    <col min="1" max="1" width="15" style="35" customWidth="1"/>
    <col min="2" max="8" width="11.86328125" style="35" customWidth="1"/>
    <col min="9" max="9" width="11.19921875" style="35" customWidth="1"/>
    <col min="10" max="10" width="12.86328125" style="35" customWidth="1"/>
    <col min="11" max="13" width="11.59765625" style="35" customWidth="1"/>
    <col min="14" max="15" width="9.1328125" style="35"/>
    <col min="16" max="16" width="10.6640625" style="35" bestFit="1" customWidth="1"/>
    <col min="17" max="256" width="9.1328125" style="35"/>
    <col min="257" max="257" width="15" style="35" customWidth="1"/>
    <col min="258" max="264" width="11.86328125" style="35" customWidth="1"/>
    <col min="265" max="265" width="11.19921875" style="35" customWidth="1"/>
    <col min="266" max="266" width="12.86328125" style="35" customWidth="1"/>
    <col min="267" max="269" width="11.59765625" style="35" customWidth="1"/>
    <col min="270" max="271" width="9.1328125" style="35"/>
    <col min="272" max="272" width="10.6640625" style="35" bestFit="1" customWidth="1"/>
    <col min="273" max="512" width="9.1328125" style="35"/>
    <col min="513" max="513" width="15" style="35" customWidth="1"/>
    <col min="514" max="520" width="11.86328125" style="35" customWidth="1"/>
    <col min="521" max="521" width="11.19921875" style="35" customWidth="1"/>
    <col min="522" max="522" width="12.86328125" style="35" customWidth="1"/>
    <col min="523" max="525" width="11.59765625" style="35" customWidth="1"/>
    <col min="526" max="527" width="9.1328125" style="35"/>
    <col min="528" max="528" width="10.6640625" style="35" bestFit="1" customWidth="1"/>
    <col min="529" max="768" width="9.1328125" style="35"/>
    <col min="769" max="769" width="15" style="35" customWidth="1"/>
    <col min="770" max="776" width="11.86328125" style="35" customWidth="1"/>
    <col min="777" max="777" width="11.19921875" style="35" customWidth="1"/>
    <col min="778" max="778" width="12.86328125" style="35" customWidth="1"/>
    <col min="779" max="781" width="11.59765625" style="35" customWidth="1"/>
    <col min="782" max="783" width="9.1328125" style="35"/>
    <col min="784" max="784" width="10.6640625" style="35" bestFit="1" customWidth="1"/>
    <col min="785" max="1024" width="9.1328125" style="35"/>
    <col min="1025" max="1025" width="15" style="35" customWidth="1"/>
    <col min="1026" max="1032" width="11.86328125" style="35" customWidth="1"/>
    <col min="1033" max="1033" width="11.19921875" style="35" customWidth="1"/>
    <col min="1034" max="1034" width="12.86328125" style="35" customWidth="1"/>
    <col min="1035" max="1037" width="11.59765625" style="35" customWidth="1"/>
    <col min="1038" max="1039" width="9.1328125" style="35"/>
    <col min="1040" max="1040" width="10.6640625" style="35" bestFit="1" customWidth="1"/>
    <col min="1041" max="1280" width="9.1328125" style="35"/>
    <col min="1281" max="1281" width="15" style="35" customWidth="1"/>
    <col min="1282" max="1288" width="11.86328125" style="35" customWidth="1"/>
    <col min="1289" max="1289" width="11.19921875" style="35" customWidth="1"/>
    <col min="1290" max="1290" width="12.86328125" style="35" customWidth="1"/>
    <col min="1291" max="1293" width="11.59765625" style="35" customWidth="1"/>
    <col min="1294" max="1295" width="9.1328125" style="35"/>
    <col min="1296" max="1296" width="10.6640625" style="35" bestFit="1" customWidth="1"/>
    <col min="1297" max="1536" width="9.1328125" style="35"/>
    <col min="1537" max="1537" width="15" style="35" customWidth="1"/>
    <col min="1538" max="1544" width="11.86328125" style="35" customWidth="1"/>
    <col min="1545" max="1545" width="11.19921875" style="35" customWidth="1"/>
    <col min="1546" max="1546" width="12.86328125" style="35" customWidth="1"/>
    <col min="1547" max="1549" width="11.59765625" style="35" customWidth="1"/>
    <col min="1550" max="1551" width="9.1328125" style="35"/>
    <col min="1552" max="1552" width="10.6640625" style="35" bestFit="1" customWidth="1"/>
    <col min="1553" max="1792" width="9.1328125" style="35"/>
    <col min="1793" max="1793" width="15" style="35" customWidth="1"/>
    <col min="1794" max="1800" width="11.86328125" style="35" customWidth="1"/>
    <col min="1801" max="1801" width="11.19921875" style="35" customWidth="1"/>
    <col min="1802" max="1802" width="12.86328125" style="35" customWidth="1"/>
    <col min="1803" max="1805" width="11.59765625" style="35" customWidth="1"/>
    <col min="1806" max="1807" width="9.1328125" style="35"/>
    <col min="1808" max="1808" width="10.6640625" style="35" bestFit="1" customWidth="1"/>
    <col min="1809" max="2048" width="9.1328125" style="35"/>
    <col min="2049" max="2049" width="15" style="35" customWidth="1"/>
    <col min="2050" max="2056" width="11.86328125" style="35" customWidth="1"/>
    <col min="2057" max="2057" width="11.19921875" style="35" customWidth="1"/>
    <col min="2058" max="2058" width="12.86328125" style="35" customWidth="1"/>
    <col min="2059" max="2061" width="11.59765625" style="35" customWidth="1"/>
    <col min="2062" max="2063" width="9.1328125" style="35"/>
    <col min="2064" max="2064" width="10.6640625" style="35" bestFit="1" customWidth="1"/>
    <col min="2065" max="2304" width="9.1328125" style="35"/>
    <col min="2305" max="2305" width="15" style="35" customWidth="1"/>
    <col min="2306" max="2312" width="11.86328125" style="35" customWidth="1"/>
    <col min="2313" max="2313" width="11.19921875" style="35" customWidth="1"/>
    <col min="2314" max="2314" width="12.86328125" style="35" customWidth="1"/>
    <col min="2315" max="2317" width="11.59765625" style="35" customWidth="1"/>
    <col min="2318" max="2319" width="9.1328125" style="35"/>
    <col min="2320" max="2320" width="10.6640625" style="35" bestFit="1" customWidth="1"/>
    <col min="2321" max="2560" width="9.1328125" style="35"/>
    <col min="2561" max="2561" width="15" style="35" customWidth="1"/>
    <col min="2562" max="2568" width="11.86328125" style="35" customWidth="1"/>
    <col min="2569" max="2569" width="11.19921875" style="35" customWidth="1"/>
    <col min="2570" max="2570" width="12.86328125" style="35" customWidth="1"/>
    <col min="2571" max="2573" width="11.59765625" style="35" customWidth="1"/>
    <col min="2574" max="2575" width="9.1328125" style="35"/>
    <col min="2576" max="2576" width="10.6640625" style="35" bestFit="1" customWidth="1"/>
    <col min="2577" max="2816" width="9.1328125" style="35"/>
    <col min="2817" max="2817" width="15" style="35" customWidth="1"/>
    <col min="2818" max="2824" width="11.86328125" style="35" customWidth="1"/>
    <col min="2825" max="2825" width="11.19921875" style="35" customWidth="1"/>
    <col min="2826" max="2826" width="12.86328125" style="35" customWidth="1"/>
    <col min="2827" max="2829" width="11.59765625" style="35" customWidth="1"/>
    <col min="2830" max="2831" width="9.1328125" style="35"/>
    <col min="2832" max="2832" width="10.6640625" style="35" bestFit="1" customWidth="1"/>
    <col min="2833" max="3072" width="9.1328125" style="35"/>
    <col min="3073" max="3073" width="15" style="35" customWidth="1"/>
    <col min="3074" max="3080" width="11.86328125" style="35" customWidth="1"/>
    <col min="3081" max="3081" width="11.19921875" style="35" customWidth="1"/>
    <col min="3082" max="3082" width="12.86328125" style="35" customWidth="1"/>
    <col min="3083" max="3085" width="11.59765625" style="35" customWidth="1"/>
    <col min="3086" max="3087" width="9.1328125" style="35"/>
    <col min="3088" max="3088" width="10.6640625" style="35" bestFit="1" customWidth="1"/>
    <col min="3089" max="3328" width="9.1328125" style="35"/>
    <col min="3329" max="3329" width="15" style="35" customWidth="1"/>
    <col min="3330" max="3336" width="11.86328125" style="35" customWidth="1"/>
    <col min="3337" max="3337" width="11.19921875" style="35" customWidth="1"/>
    <col min="3338" max="3338" width="12.86328125" style="35" customWidth="1"/>
    <col min="3339" max="3341" width="11.59765625" style="35" customWidth="1"/>
    <col min="3342" max="3343" width="9.1328125" style="35"/>
    <col min="3344" max="3344" width="10.6640625" style="35" bestFit="1" customWidth="1"/>
    <col min="3345" max="3584" width="9.1328125" style="35"/>
    <col min="3585" max="3585" width="15" style="35" customWidth="1"/>
    <col min="3586" max="3592" width="11.86328125" style="35" customWidth="1"/>
    <col min="3593" max="3593" width="11.19921875" style="35" customWidth="1"/>
    <col min="3594" max="3594" width="12.86328125" style="35" customWidth="1"/>
    <col min="3595" max="3597" width="11.59765625" style="35" customWidth="1"/>
    <col min="3598" max="3599" width="9.1328125" style="35"/>
    <col min="3600" max="3600" width="10.6640625" style="35" bestFit="1" customWidth="1"/>
    <col min="3601" max="3840" width="9.1328125" style="35"/>
    <col min="3841" max="3841" width="15" style="35" customWidth="1"/>
    <col min="3842" max="3848" width="11.86328125" style="35" customWidth="1"/>
    <col min="3849" max="3849" width="11.19921875" style="35" customWidth="1"/>
    <col min="3850" max="3850" width="12.86328125" style="35" customWidth="1"/>
    <col min="3851" max="3853" width="11.59765625" style="35" customWidth="1"/>
    <col min="3854" max="3855" width="9.1328125" style="35"/>
    <col min="3856" max="3856" width="10.6640625" style="35" bestFit="1" customWidth="1"/>
    <col min="3857" max="4096" width="9.1328125" style="35"/>
    <col min="4097" max="4097" width="15" style="35" customWidth="1"/>
    <col min="4098" max="4104" width="11.86328125" style="35" customWidth="1"/>
    <col min="4105" max="4105" width="11.19921875" style="35" customWidth="1"/>
    <col min="4106" max="4106" width="12.86328125" style="35" customWidth="1"/>
    <col min="4107" max="4109" width="11.59765625" style="35" customWidth="1"/>
    <col min="4110" max="4111" width="9.1328125" style="35"/>
    <col min="4112" max="4112" width="10.6640625" style="35" bestFit="1" customWidth="1"/>
    <col min="4113" max="4352" width="9.1328125" style="35"/>
    <col min="4353" max="4353" width="15" style="35" customWidth="1"/>
    <col min="4354" max="4360" width="11.86328125" style="35" customWidth="1"/>
    <col min="4361" max="4361" width="11.19921875" style="35" customWidth="1"/>
    <col min="4362" max="4362" width="12.86328125" style="35" customWidth="1"/>
    <col min="4363" max="4365" width="11.59765625" style="35" customWidth="1"/>
    <col min="4366" max="4367" width="9.1328125" style="35"/>
    <col min="4368" max="4368" width="10.6640625" style="35" bestFit="1" customWidth="1"/>
    <col min="4369" max="4608" width="9.1328125" style="35"/>
    <col min="4609" max="4609" width="15" style="35" customWidth="1"/>
    <col min="4610" max="4616" width="11.86328125" style="35" customWidth="1"/>
    <col min="4617" max="4617" width="11.19921875" style="35" customWidth="1"/>
    <col min="4618" max="4618" width="12.86328125" style="35" customWidth="1"/>
    <col min="4619" max="4621" width="11.59765625" style="35" customWidth="1"/>
    <col min="4622" max="4623" width="9.1328125" style="35"/>
    <col min="4624" max="4624" width="10.6640625" style="35" bestFit="1" customWidth="1"/>
    <col min="4625" max="4864" width="9.1328125" style="35"/>
    <col min="4865" max="4865" width="15" style="35" customWidth="1"/>
    <col min="4866" max="4872" width="11.86328125" style="35" customWidth="1"/>
    <col min="4873" max="4873" width="11.19921875" style="35" customWidth="1"/>
    <col min="4874" max="4874" width="12.86328125" style="35" customWidth="1"/>
    <col min="4875" max="4877" width="11.59765625" style="35" customWidth="1"/>
    <col min="4878" max="4879" width="9.1328125" style="35"/>
    <col min="4880" max="4880" width="10.6640625" style="35" bestFit="1" customWidth="1"/>
    <col min="4881" max="5120" width="9.1328125" style="35"/>
    <col min="5121" max="5121" width="15" style="35" customWidth="1"/>
    <col min="5122" max="5128" width="11.86328125" style="35" customWidth="1"/>
    <col min="5129" max="5129" width="11.19921875" style="35" customWidth="1"/>
    <col min="5130" max="5130" width="12.86328125" style="35" customWidth="1"/>
    <col min="5131" max="5133" width="11.59765625" style="35" customWidth="1"/>
    <col min="5134" max="5135" width="9.1328125" style="35"/>
    <col min="5136" max="5136" width="10.6640625" style="35" bestFit="1" customWidth="1"/>
    <col min="5137" max="5376" width="9.1328125" style="35"/>
    <col min="5377" max="5377" width="15" style="35" customWidth="1"/>
    <col min="5378" max="5384" width="11.86328125" style="35" customWidth="1"/>
    <col min="5385" max="5385" width="11.19921875" style="35" customWidth="1"/>
    <col min="5386" max="5386" width="12.86328125" style="35" customWidth="1"/>
    <col min="5387" max="5389" width="11.59765625" style="35" customWidth="1"/>
    <col min="5390" max="5391" width="9.1328125" style="35"/>
    <col min="5392" max="5392" width="10.6640625" style="35" bestFit="1" customWidth="1"/>
    <col min="5393" max="5632" width="9.1328125" style="35"/>
    <col min="5633" max="5633" width="15" style="35" customWidth="1"/>
    <col min="5634" max="5640" width="11.86328125" style="35" customWidth="1"/>
    <col min="5641" max="5641" width="11.19921875" style="35" customWidth="1"/>
    <col min="5642" max="5642" width="12.86328125" style="35" customWidth="1"/>
    <col min="5643" max="5645" width="11.59765625" style="35" customWidth="1"/>
    <col min="5646" max="5647" width="9.1328125" style="35"/>
    <col min="5648" max="5648" width="10.6640625" style="35" bestFit="1" customWidth="1"/>
    <col min="5649" max="5888" width="9.1328125" style="35"/>
    <col min="5889" max="5889" width="15" style="35" customWidth="1"/>
    <col min="5890" max="5896" width="11.86328125" style="35" customWidth="1"/>
    <col min="5897" max="5897" width="11.19921875" style="35" customWidth="1"/>
    <col min="5898" max="5898" width="12.86328125" style="35" customWidth="1"/>
    <col min="5899" max="5901" width="11.59765625" style="35" customWidth="1"/>
    <col min="5902" max="5903" width="9.1328125" style="35"/>
    <col min="5904" max="5904" width="10.6640625" style="35" bestFit="1" customWidth="1"/>
    <col min="5905" max="6144" width="9.1328125" style="35"/>
    <col min="6145" max="6145" width="15" style="35" customWidth="1"/>
    <col min="6146" max="6152" width="11.86328125" style="35" customWidth="1"/>
    <col min="6153" max="6153" width="11.19921875" style="35" customWidth="1"/>
    <col min="6154" max="6154" width="12.86328125" style="35" customWidth="1"/>
    <col min="6155" max="6157" width="11.59765625" style="35" customWidth="1"/>
    <col min="6158" max="6159" width="9.1328125" style="35"/>
    <col min="6160" max="6160" width="10.6640625" style="35" bestFit="1" customWidth="1"/>
    <col min="6161" max="6400" width="9.1328125" style="35"/>
    <col min="6401" max="6401" width="15" style="35" customWidth="1"/>
    <col min="6402" max="6408" width="11.86328125" style="35" customWidth="1"/>
    <col min="6409" max="6409" width="11.19921875" style="35" customWidth="1"/>
    <col min="6410" max="6410" width="12.86328125" style="35" customWidth="1"/>
    <col min="6411" max="6413" width="11.59765625" style="35" customWidth="1"/>
    <col min="6414" max="6415" width="9.1328125" style="35"/>
    <col min="6416" max="6416" width="10.6640625" style="35" bestFit="1" customWidth="1"/>
    <col min="6417" max="6656" width="9.1328125" style="35"/>
    <col min="6657" max="6657" width="15" style="35" customWidth="1"/>
    <col min="6658" max="6664" width="11.86328125" style="35" customWidth="1"/>
    <col min="6665" max="6665" width="11.19921875" style="35" customWidth="1"/>
    <col min="6666" max="6666" width="12.86328125" style="35" customWidth="1"/>
    <col min="6667" max="6669" width="11.59765625" style="35" customWidth="1"/>
    <col min="6670" max="6671" width="9.1328125" style="35"/>
    <col min="6672" max="6672" width="10.6640625" style="35" bestFit="1" customWidth="1"/>
    <col min="6673" max="6912" width="9.1328125" style="35"/>
    <col min="6913" max="6913" width="15" style="35" customWidth="1"/>
    <col min="6914" max="6920" width="11.86328125" style="35" customWidth="1"/>
    <col min="6921" max="6921" width="11.19921875" style="35" customWidth="1"/>
    <col min="6922" max="6922" width="12.86328125" style="35" customWidth="1"/>
    <col min="6923" max="6925" width="11.59765625" style="35" customWidth="1"/>
    <col min="6926" max="6927" width="9.1328125" style="35"/>
    <col min="6928" max="6928" width="10.6640625" style="35" bestFit="1" customWidth="1"/>
    <col min="6929" max="7168" width="9.1328125" style="35"/>
    <col min="7169" max="7169" width="15" style="35" customWidth="1"/>
    <col min="7170" max="7176" width="11.86328125" style="35" customWidth="1"/>
    <col min="7177" max="7177" width="11.19921875" style="35" customWidth="1"/>
    <col min="7178" max="7178" width="12.86328125" style="35" customWidth="1"/>
    <col min="7179" max="7181" width="11.59765625" style="35" customWidth="1"/>
    <col min="7182" max="7183" width="9.1328125" style="35"/>
    <col min="7184" max="7184" width="10.6640625" style="35" bestFit="1" customWidth="1"/>
    <col min="7185" max="7424" width="9.1328125" style="35"/>
    <col min="7425" max="7425" width="15" style="35" customWidth="1"/>
    <col min="7426" max="7432" width="11.86328125" style="35" customWidth="1"/>
    <col min="7433" max="7433" width="11.19921875" style="35" customWidth="1"/>
    <col min="7434" max="7434" width="12.86328125" style="35" customWidth="1"/>
    <col min="7435" max="7437" width="11.59765625" style="35" customWidth="1"/>
    <col min="7438" max="7439" width="9.1328125" style="35"/>
    <col min="7440" max="7440" width="10.6640625" style="35" bestFit="1" customWidth="1"/>
    <col min="7441" max="7680" width="9.1328125" style="35"/>
    <col min="7681" max="7681" width="15" style="35" customWidth="1"/>
    <col min="7682" max="7688" width="11.86328125" style="35" customWidth="1"/>
    <col min="7689" max="7689" width="11.19921875" style="35" customWidth="1"/>
    <col min="7690" max="7690" width="12.86328125" style="35" customWidth="1"/>
    <col min="7691" max="7693" width="11.59765625" style="35" customWidth="1"/>
    <col min="7694" max="7695" width="9.1328125" style="35"/>
    <col min="7696" max="7696" width="10.6640625" style="35" bestFit="1" customWidth="1"/>
    <col min="7697" max="7936" width="9.1328125" style="35"/>
    <col min="7937" max="7937" width="15" style="35" customWidth="1"/>
    <col min="7938" max="7944" width="11.86328125" style="35" customWidth="1"/>
    <col min="7945" max="7945" width="11.19921875" style="35" customWidth="1"/>
    <col min="7946" max="7946" width="12.86328125" style="35" customWidth="1"/>
    <col min="7947" max="7949" width="11.59765625" style="35" customWidth="1"/>
    <col min="7950" max="7951" width="9.1328125" style="35"/>
    <col min="7952" max="7952" width="10.6640625" style="35" bestFit="1" customWidth="1"/>
    <col min="7953" max="8192" width="9.1328125" style="35"/>
    <col min="8193" max="8193" width="15" style="35" customWidth="1"/>
    <col min="8194" max="8200" width="11.86328125" style="35" customWidth="1"/>
    <col min="8201" max="8201" width="11.19921875" style="35" customWidth="1"/>
    <col min="8202" max="8202" width="12.86328125" style="35" customWidth="1"/>
    <col min="8203" max="8205" width="11.59765625" style="35" customWidth="1"/>
    <col min="8206" max="8207" width="9.1328125" style="35"/>
    <col min="8208" max="8208" width="10.6640625" style="35" bestFit="1" customWidth="1"/>
    <col min="8209" max="8448" width="9.1328125" style="35"/>
    <col min="8449" max="8449" width="15" style="35" customWidth="1"/>
    <col min="8450" max="8456" width="11.86328125" style="35" customWidth="1"/>
    <col min="8457" max="8457" width="11.19921875" style="35" customWidth="1"/>
    <col min="8458" max="8458" width="12.86328125" style="35" customWidth="1"/>
    <col min="8459" max="8461" width="11.59765625" style="35" customWidth="1"/>
    <col min="8462" max="8463" width="9.1328125" style="35"/>
    <col min="8464" max="8464" width="10.6640625" style="35" bestFit="1" customWidth="1"/>
    <col min="8465" max="8704" width="9.1328125" style="35"/>
    <col min="8705" max="8705" width="15" style="35" customWidth="1"/>
    <col min="8706" max="8712" width="11.86328125" style="35" customWidth="1"/>
    <col min="8713" max="8713" width="11.19921875" style="35" customWidth="1"/>
    <col min="8714" max="8714" width="12.86328125" style="35" customWidth="1"/>
    <col min="8715" max="8717" width="11.59765625" style="35" customWidth="1"/>
    <col min="8718" max="8719" width="9.1328125" style="35"/>
    <col min="8720" max="8720" width="10.6640625" style="35" bestFit="1" customWidth="1"/>
    <col min="8721" max="8960" width="9.1328125" style="35"/>
    <col min="8961" max="8961" width="15" style="35" customWidth="1"/>
    <col min="8962" max="8968" width="11.86328125" style="35" customWidth="1"/>
    <col min="8969" max="8969" width="11.19921875" style="35" customWidth="1"/>
    <col min="8970" max="8970" width="12.86328125" style="35" customWidth="1"/>
    <col min="8971" max="8973" width="11.59765625" style="35" customWidth="1"/>
    <col min="8974" max="8975" width="9.1328125" style="35"/>
    <col min="8976" max="8976" width="10.6640625" style="35" bestFit="1" customWidth="1"/>
    <col min="8977" max="9216" width="9.1328125" style="35"/>
    <col min="9217" max="9217" width="15" style="35" customWidth="1"/>
    <col min="9218" max="9224" width="11.86328125" style="35" customWidth="1"/>
    <col min="9225" max="9225" width="11.19921875" style="35" customWidth="1"/>
    <col min="9226" max="9226" width="12.86328125" style="35" customWidth="1"/>
    <col min="9227" max="9229" width="11.59765625" style="35" customWidth="1"/>
    <col min="9230" max="9231" width="9.1328125" style="35"/>
    <col min="9232" max="9232" width="10.6640625" style="35" bestFit="1" customWidth="1"/>
    <col min="9233" max="9472" width="9.1328125" style="35"/>
    <col min="9473" max="9473" width="15" style="35" customWidth="1"/>
    <col min="9474" max="9480" width="11.86328125" style="35" customWidth="1"/>
    <col min="9481" max="9481" width="11.19921875" style="35" customWidth="1"/>
    <col min="9482" max="9482" width="12.86328125" style="35" customWidth="1"/>
    <col min="9483" max="9485" width="11.59765625" style="35" customWidth="1"/>
    <col min="9486" max="9487" width="9.1328125" style="35"/>
    <col min="9488" max="9488" width="10.6640625" style="35" bestFit="1" customWidth="1"/>
    <col min="9489" max="9728" width="9.1328125" style="35"/>
    <col min="9729" max="9729" width="15" style="35" customWidth="1"/>
    <col min="9730" max="9736" width="11.86328125" style="35" customWidth="1"/>
    <col min="9737" max="9737" width="11.19921875" style="35" customWidth="1"/>
    <col min="9738" max="9738" width="12.86328125" style="35" customWidth="1"/>
    <col min="9739" max="9741" width="11.59765625" style="35" customWidth="1"/>
    <col min="9742" max="9743" width="9.1328125" style="35"/>
    <col min="9744" max="9744" width="10.6640625" style="35" bestFit="1" customWidth="1"/>
    <col min="9745" max="9984" width="9.1328125" style="35"/>
    <col min="9985" max="9985" width="15" style="35" customWidth="1"/>
    <col min="9986" max="9992" width="11.86328125" style="35" customWidth="1"/>
    <col min="9993" max="9993" width="11.19921875" style="35" customWidth="1"/>
    <col min="9994" max="9994" width="12.86328125" style="35" customWidth="1"/>
    <col min="9995" max="9997" width="11.59765625" style="35" customWidth="1"/>
    <col min="9998" max="9999" width="9.1328125" style="35"/>
    <col min="10000" max="10000" width="10.6640625" style="35" bestFit="1" customWidth="1"/>
    <col min="10001" max="10240" width="9.1328125" style="35"/>
    <col min="10241" max="10241" width="15" style="35" customWidth="1"/>
    <col min="10242" max="10248" width="11.86328125" style="35" customWidth="1"/>
    <col min="10249" max="10249" width="11.19921875" style="35" customWidth="1"/>
    <col min="10250" max="10250" width="12.86328125" style="35" customWidth="1"/>
    <col min="10251" max="10253" width="11.59765625" style="35" customWidth="1"/>
    <col min="10254" max="10255" width="9.1328125" style="35"/>
    <col min="10256" max="10256" width="10.6640625" style="35" bestFit="1" customWidth="1"/>
    <col min="10257" max="10496" width="9.1328125" style="35"/>
    <col min="10497" max="10497" width="15" style="35" customWidth="1"/>
    <col min="10498" max="10504" width="11.86328125" style="35" customWidth="1"/>
    <col min="10505" max="10505" width="11.19921875" style="35" customWidth="1"/>
    <col min="10506" max="10506" width="12.86328125" style="35" customWidth="1"/>
    <col min="10507" max="10509" width="11.59765625" style="35" customWidth="1"/>
    <col min="10510" max="10511" width="9.1328125" style="35"/>
    <col min="10512" max="10512" width="10.6640625" style="35" bestFit="1" customWidth="1"/>
    <col min="10513" max="10752" width="9.1328125" style="35"/>
    <col min="10753" max="10753" width="15" style="35" customWidth="1"/>
    <col min="10754" max="10760" width="11.86328125" style="35" customWidth="1"/>
    <col min="10761" max="10761" width="11.19921875" style="35" customWidth="1"/>
    <col min="10762" max="10762" width="12.86328125" style="35" customWidth="1"/>
    <col min="10763" max="10765" width="11.59765625" style="35" customWidth="1"/>
    <col min="10766" max="10767" width="9.1328125" style="35"/>
    <col min="10768" max="10768" width="10.6640625" style="35" bestFit="1" customWidth="1"/>
    <col min="10769" max="11008" width="9.1328125" style="35"/>
    <col min="11009" max="11009" width="15" style="35" customWidth="1"/>
    <col min="11010" max="11016" width="11.86328125" style="35" customWidth="1"/>
    <col min="11017" max="11017" width="11.19921875" style="35" customWidth="1"/>
    <col min="11018" max="11018" width="12.86328125" style="35" customWidth="1"/>
    <col min="11019" max="11021" width="11.59765625" style="35" customWidth="1"/>
    <col min="11022" max="11023" width="9.1328125" style="35"/>
    <col min="11024" max="11024" width="10.6640625" style="35" bestFit="1" customWidth="1"/>
    <col min="11025" max="11264" width="9.1328125" style="35"/>
    <col min="11265" max="11265" width="15" style="35" customWidth="1"/>
    <col min="11266" max="11272" width="11.86328125" style="35" customWidth="1"/>
    <col min="11273" max="11273" width="11.19921875" style="35" customWidth="1"/>
    <col min="11274" max="11274" width="12.86328125" style="35" customWidth="1"/>
    <col min="11275" max="11277" width="11.59765625" style="35" customWidth="1"/>
    <col min="11278" max="11279" width="9.1328125" style="35"/>
    <col min="11280" max="11280" width="10.6640625" style="35" bestFit="1" customWidth="1"/>
    <col min="11281" max="11520" width="9.1328125" style="35"/>
    <col min="11521" max="11521" width="15" style="35" customWidth="1"/>
    <col min="11522" max="11528" width="11.86328125" style="35" customWidth="1"/>
    <col min="11529" max="11529" width="11.19921875" style="35" customWidth="1"/>
    <col min="11530" max="11530" width="12.86328125" style="35" customWidth="1"/>
    <col min="11531" max="11533" width="11.59765625" style="35" customWidth="1"/>
    <col min="11534" max="11535" width="9.1328125" style="35"/>
    <col min="11536" max="11536" width="10.6640625" style="35" bestFit="1" customWidth="1"/>
    <col min="11537" max="11776" width="9.1328125" style="35"/>
    <col min="11777" max="11777" width="15" style="35" customWidth="1"/>
    <col min="11778" max="11784" width="11.86328125" style="35" customWidth="1"/>
    <col min="11785" max="11785" width="11.19921875" style="35" customWidth="1"/>
    <col min="11786" max="11786" width="12.86328125" style="35" customWidth="1"/>
    <col min="11787" max="11789" width="11.59765625" style="35" customWidth="1"/>
    <col min="11790" max="11791" width="9.1328125" style="35"/>
    <col min="11792" max="11792" width="10.6640625" style="35" bestFit="1" customWidth="1"/>
    <col min="11793" max="12032" width="9.1328125" style="35"/>
    <col min="12033" max="12033" width="15" style="35" customWidth="1"/>
    <col min="12034" max="12040" width="11.86328125" style="35" customWidth="1"/>
    <col min="12041" max="12041" width="11.19921875" style="35" customWidth="1"/>
    <col min="12042" max="12042" width="12.86328125" style="35" customWidth="1"/>
    <col min="12043" max="12045" width="11.59765625" style="35" customWidth="1"/>
    <col min="12046" max="12047" width="9.1328125" style="35"/>
    <col min="12048" max="12048" width="10.6640625" style="35" bestFit="1" customWidth="1"/>
    <col min="12049" max="12288" width="9.1328125" style="35"/>
    <col min="12289" max="12289" width="15" style="35" customWidth="1"/>
    <col min="12290" max="12296" width="11.86328125" style="35" customWidth="1"/>
    <col min="12297" max="12297" width="11.19921875" style="35" customWidth="1"/>
    <col min="12298" max="12298" width="12.86328125" style="35" customWidth="1"/>
    <col min="12299" max="12301" width="11.59765625" style="35" customWidth="1"/>
    <col min="12302" max="12303" width="9.1328125" style="35"/>
    <col min="12304" max="12304" width="10.6640625" style="35" bestFit="1" customWidth="1"/>
    <col min="12305" max="12544" width="9.1328125" style="35"/>
    <col min="12545" max="12545" width="15" style="35" customWidth="1"/>
    <col min="12546" max="12552" width="11.86328125" style="35" customWidth="1"/>
    <col min="12553" max="12553" width="11.19921875" style="35" customWidth="1"/>
    <col min="12554" max="12554" width="12.86328125" style="35" customWidth="1"/>
    <col min="12555" max="12557" width="11.59765625" style="35" customWidth="1"/>
    <col min="12558" max="12559" width="9.1328125" style="35"/>
    <col min="12560" max="12560" width="10.6640625" style="35" bestFit="1" customWidth="1"/>
    <col min="12561" max="12800" width="9.1328125" style="35"/>
    <col min="12801" max="12801" width="15" style="35" customWidth="1"/>
    <col min="12802" max="12808" width="11.86328125" style="35" customWidth="1"/>
    <col min="12809" max="12809" width="11.19921875" style="35" customWidth="1"/>
    <col min="12810" max="12810" width="12.86328125" style="35" customWidth="1"/>
    <col min="12811" max="12813" width="11.59765625" style="35" customWidth="1"/>
    <col min="12814" max="12815" width="9.1328125" style="35"/>
    <col min="12816" max="12816" width="10.6640625" style="35" bestFit="1" customWidth="1"/>
    <col min="12817" max="13056" width="9.1328125" style="35"/>
    <col min="13057" max="13057" width="15" style="35" customWidth="1"/>
    <col min="13058" max="13064" width="11.86328125" style="35" customWidth="1"/>
    <col min="13065" max="13065" width="11.19921875" style="35" customWidth="1"/>
    <col min="13066" max="13066" width="12.86328125" style="35" customWidth="1"/>
    <col min="13067" max="13069" width="11.59765625" style="35" customWidth="1"/>
    <col min="13070" max="13071" width="9.1328125" style="35"/>
    <col min="13072" max="13072" width="10.6640625" style="35" bestFit="1" customWidth="1"/>
    <col min="13073" max="13312" width="9.1328125" style="35"/>
    <col min="13313" max="13313" width="15" style="35" customWidth="1"/>
    <col min="13314" max="13320" width="11.86328125" style="35" customWidth="1"/>
    <col min="13321" max="13321" width="11.19921875" style="35" customWidth="1"/>
    <col min="13322" max="13322" width="12.86328125" style="35" customWidth="1"/>
    <col min="13323" max="13325" width="11.59765625" style="35" customWidth="1"/>
    <col min="13326" max="13327" width="9.1328125" style="35"/>
    <col min="13328" max="13328" width="10.6640625" style="35" bestFit="1" customWidth="1"/>
    <col min="13329" max="13568" width="9.1328125" style="35"/>
    <col min="13569" max="13569" width="15" style="35" customWidth="1"/>
    <col min="13570" max="13576" width="11.86328125" style="35" customWidth="1"/>
    <col min="13577" max="13577" width="11.19921875" style="35" customWidth="1"/>
    <col min="13578" max="13578" width="12.86328125" style="35" customWidth="1"/>
    <col min="13579" max="13581" width="11.59765625" style="35" customWidth="1"/>
    <col min="13582" max="13583" width="9.1328125" style="35"/>
    <col min="13584" max="13584" width="10.6640625" style="35" bestFit="1" customWidth="1"/>
    <col min="13585" max="13824" width="9.1328125" style="35"/>
    <col min="13825" max="13825" width="15" style="35" customWidth="1"/>
    <col min="13826" max="13832" width="11.86328125" style="35" customWidth="1"/>
    <col min="13833" max="13833" width="11.19921875" style="35" customWidth="1"/>
    <col min="13834" max="13834" width="12.86328125" style="35" customWidth="1"/>
    <col min="13835" max="13837" width="11.59765625" style="35" customWidth="1"/>
    <col min="13838" max="13839" width="9.1328125" style="35"/>
    <col min="13840" max="13840" width="10.6640625" style="35" bestFit="1" customWidth="1"/>
    <col min="13841" max="14080" width="9.1328125" style="35"/>
    <col min="14081" max="14081" width="15" style="35" customWidth="1"/>
    <col min="14082" max="14088" width="11.86328125" style="35" customWidth="1"/>
    <col min="14089" max="14089" width="11.19921875" style="35" customWidth="1"/>
    <col min="14090" max="14090" width="12.86328125" style="35" customWidth="1"/>
    <col min="14091" max="14093" width="11.59765625" style="35" customWidth="1"/>
    <col min="14094" max="14095" width="9.1328125" style="35"/>
    <col min="14096" max="14096" width="10.6640625" style="35" bestFit="1" customWidth="1"/>
    <col min="14097" max="14336" width="9.1328125" style="35"/>
    <col min="14337" max="14337" width="15" style="35" customWidth="1"/>
    <col min="14338" max="14344" width="11.86328125" style="35" customWidth="1"/>
    <col min="14345" max="14345" width="11.19921875" style="35" customWidth="1"/>
    <col min="14346" max="14346" width="12.86328125" style="35" customWidth="1"/>
    <col min="14347" max="14349" width="11.59765625" style="35" customWidth="1"/>
    <col min="14350" max="14351" width="9.1328125" style="35"/>
    <col min="14352" max="14352" width="10.6640625" style="35" bestFit="1" customWidth="1"/>
    <col min="14353" max="14592" width="9.1328125" style="35"/>
    <col min="14593" max="14593" width="15" style="35" customWidth="1"/>
    <col min="14594" max="14600" width="11.86328125" style="35" customWidth="1"/>
    <col min="14601" max="14601" width="11.19921875" style="35" customWidth="1"/>
    <col min="14602" max="14602" width="12.86328125" style="35" customWidth="1"/>
    <col min="14603" max="14605" width="11.59765625" style="35" customWidth="1"/>
    <col min="14606" max="14607" width="9.1328125" style="35"/>
    <col min="14608" max="14608" width="10.6640625" style="35" bestFit="1" customWidth="1"/>
    <col min="14609" max="14848" width="9.1328125" style="35"/>
    <col min="14849" max="14849" width="15" style="35" customWidth="1"/>
    <col min="14850" max="14856" width="11.86328125" style="35" customWidth="1"/>
    <col min="14857" max="14857" width="11.19921875" style="35" customWidth="1"/>
    <col min="14858" max="14858" width="12.86328125" style="35" customWidth="1"/>
    <col min="14859" max="14861" width="11.59765625" style="35" customWidth="1"/>
    <col min="14862" max="14863" width="9.1328125" style="35"/>
    <col min="14864" max="14864" width="10.6640625" style="35" bestFit="1" customWidth="1"/>
    <col min="14865" max="15104" width="9.1328125" style="35"/>
    <col min="15105" max="15105" width="15" style="35" customWidth="1"/>
    <col min="15106" max="15112" width="11.86328125" style="35" customWidth="1"/>
    <col min="15113" max="15113" width="11.19921875" style="35" customWidth="1"/>
    <col min="15114" max="15114" width="12.86328125" style="35" customWidth="1"/>
    <col min="15115" max="15117" width="11.59765625" style="35" customWidth="1"/>
    <col min="15118" max="15119" width="9.1328125" style="35"/>
    <col min="15120" max="15120" width="10.6640625" style="35" bestFit="1" customWidth="1"/>
    <col min="15121" max="15360" width="9.1328125" style="35"/>
    <col min="15361" max="15361" width="15" style="35" customWidth="1"/>
    <col min="15362" max="15368" width="11.86328125" style="35" customWidth="1"/>
    <col min="15369" max="15369" width="11.19921875" style="35" customWidth="1"/>
    <col min="15370" max="15370" width="12.86328125" style="35" customWidth="1"/>
    <col min="15371" max="15373" width="11.59765625" style="35" customWidth="1"/>
    <col min="15374" max="15375" width="9.1328125" style="35"/>
    <col min="15376" max="15376" width="10.6640625" style="35" bestFit="1" customWidth="1"/>
    <col min="15377" max="15616" width="9.1328125" style="35"/>
    <col min="15617" max="15617" width="15" style="35" customWidth="1"/>
    <col min="15618" max="15624" width="11.86328125" style="35" customWidth="1"/>
    <col min="15625" max="15625" width="11.19921875" style="35" customWidth="1"/>
    <col min="15626" max="15626" width="12.86328125" style="35" customWidth="1"/>
    <col min="15627" max="15629" width="11.59765625" style="35" customWidth="1"/>
    <col min="15630" max="15631" width="9.1328125" style="35"/>
    <col min="15632" max="15632" width="10.6640625" style="35" bestFit="1" customWidth="1"/>
    <col min="15633" max="15872" width="9.1328125" style="35"/>
    <col min="15873" max="15873" width="15" style="35" customWidth="1"/>
    <col min="15874" max="15880" width="11.86328125" style="35" customWidth="1"/>
    <col min="15881" max="15881" width="11.19921875" style="35" customWidth="1"/>
    <col min="15882" max="15882" width="12.86328125" style="35" customWidth="1"/>
    <col min="15883" max="15885" width="11.59765625" style="35" customWidth="1"/>
    <col min="15886" max="15887" width="9.1328125" style="35"/>
    <col min="15888" max="15888" width="10.6640625" style="35" bestFit="1" customWidth="1"/>
    <col min="15889" max="16128" width="9.1328125" style="35"/>
    <col min="16129" max="16129" width="15" style="35" customWidth="1"/>
    <col min="16130" max="16136" width="11.86328125" style="35" customWidth="1"/>
    <col min="16137" max="16137" width="11.19921875" style="35" customWidth="1"/>
    <col min="16138" max="16138" width="12.86328125" style="35" customWidth="1"/>
    <col min="16139" max="16141" width="11.59765625" style="35" customWidth="1"/>
    <col min="16142" max="16143" width="9.1328125" style="35"/>
    <col min="16144" max="16144" width="10.6640625" style="35" bestFit="1" customWidth="1"/>
    <col min="16145" max="16384" width="9.1328125" style="35"/>
  </cols>
  <sheetData>
    <row r="1" spans="1:18" ht="71.7" x14ac:dyDescent="0.5">
      <c r="A1" s="44" t="s">
        <v>0</v>
      </c>
      <c r="B1" s="44" t="s">
        <v>1</v>
      </c>
      <c r="C1" s="45" t="s">
        <v>92</v>
      </c>
      <c r="D1" s="45" t="s">
        <v>2</v>
      </c>
      <c r="E1" s="45" t="s">
        <v>93</v>
      </c>
      <c r="F1" s="45" t="s">
        <v>3</v>
      </c>
      <c r="G1" s="45" t="s">
        <v>4</v>
      </c>
      <c r="H1" s="45" t="s">
        <v>5</v>
      </c>
      <c r="I1" s="45" t="s">
        <v>94</v>
      </c>
      <c r="J1" s="45" t="s">
        <v>95</v>
      </c>
      <c r="K1" s="45" t="s">
        <v>96</v>
      </c>
      <c r="L1" s="45" t="s">
        <v>97</v>
      </c>
      <c r="M1" s="45" t="s">
        <v>98</v>
      </c>
      <c r="N1" s="46" t="s">
        <v>6</v>
      </c>
      <c r="O1" s="47" t="s">
        <v>99</v>
      </c>
      <c r="P1" s="47" t="s">
        <v>100</v>
      </c>
      <c r="Q1" s="47" t="s">
        <v>101</v>
      </c>
      <c r="R1" s="47"/>
    </row>
    <row r="2" spans="1:18" ht="14.35" x14ac:dyDescent="0.5">
      <c r="A2" s="44" t="s">
        <v>7</v>
      </c>
      <c r="B2" s="44">
        <v>31</v>
      </c>
      <c r="C2" s="37">
        <v>44442.312999999995</v>
      </c>
      <c r="D2" s="37">
        <v>5542.4524600000041</v>
      </c>
      <c r="E2" s="37">
        <v>47519</v>
      </c>
      <c r="F2" s="36">
        <f>D2/C2</f>
        <v>0.12471116118551266</v>
      </c>
      <c r="G2" s="48">
        <f>12*C2/E2</f>
        <v>11.223042488267849</v>
      </c>
      <c r="H2" s="49">
        <f>E2/E$12</f>
        <v>0.10985497543468993</v>
      </c>
      <c r="I2" s="48">
        <f>[2]results_COUNTY!X31</f>
        <v>26.523068372321877</v>
      </c>
      <c r="J2" s="48">
        <f>[2]results_COUNTY!AH31</f>
        <v>12.777499826460275</v>
      </c>
      <c r="K2" s="48">
        <f>[2]results_COUNTY!AI31</f>
        <v>15.117651546068583</v>
      </c>
      <c r="L2" s="48">
        <f>I2-J2</f>
        <v>13.745568545861602</v>
      </c>
      <c r="M2" s="48">
        <f>[2]results_COUNTY!O4</f>
        <v>25.493333333333336</v>
      </c>
      <c r="N2" s="48">
        <f t="shared" ref="N2:N11" si="0">100*G2/$K2</f>
        <v>74.238002206013633</v>
      </c>
      <c r="O2" s="47">
        <f>MATCH($P2,$A$40:$A$55,0)</f>
        <v>1</v>
      </c>
      <c r="P2" s="47" t="s">
        <v>8</v>
      </c>
      <c r="Q2" s="50" t="s">
        <v>9</v>
      </c>
      <c r="R2" s="47"/>
    </row>
    <row r="3" spans="1:18" ht="14.35" x14ac:dyDescent="0.5">
      <c r="A3" s="44" t="s">
        <v>10</v>
      </c>
      <c r="B3" s="44">
        <v>48</v>
      </c>
      <c r="C3" s="37">
        <v>9880.8369999999995</v>
      </c>
      <c r="D3" s="37">
        <v>1321.06843</v>
      </c>
      <c r="E3" s="37">
        <v>11111</v>
      </c>
      <c r="F3" s="36">
        <f t="shared" ref="F3:F10" si="1">D3/C3</f>
        <v>0.13370005294085918</v>
      </c>
      <c r="G3" s="48">
        <f t="shared" ref="G3:G12" si="2">12*C3/E3</f>
        <v>10.67141067410674</v>
      </c>
      <c r="H3" s="49">
        <f t="shared" ref="H3:H12" si="3">E3/E$12</f>
        <v>2.5686538690941306E-2</v>
      </c>
      <c r="I3" s="48">
        <f>[2]results_COUNTY!X48</f>
        <v>25.693010577986129</v>
      </c>
      <c r="J3" s="48">
        <f>[2]results_COUNTY!AH48</f>
        <v>13.552976609057113</v>
      </c>
      <c r="K3" s="48">
        <f>[2]results_COUNTY!AI48</f>
        <v>16.205880027514439</v>
      </c>
      <c r="L3" s="48">
        <f t="shared" ref="L3:L10" si="4">I3-J3</f>
        <v>12.140033968929016</v>
      </c>
      <c r="M3" s="48">
        <f>[2]results_COUNTY!O5</f>
        <v>25.3</v>
      </c>
      <c r="N3" s="48">
        <f t="shared" si="0"/>
        <v>65.849004534087356</v>
      </c>
      <c r="O3" s="47">
        <f t="shared" ref="O3:O10" si="5">MATCH($P3,$A$40:$A$55,0)</f>
        <v>2</v>
      </c>
      <c r="P3" s="47" t="s">
        <v>11</v>
      </c>
      <c r="Q3" s="51" t="s">
        <v>12</v>
      </c>
      <c r="R3" s="47"/>
    </row>
    <row r="4" spans="1:18" ht="14.35" x14ac:dyDescent="0.5">
      <c r="A4" s="44" t="s">
        <v>13</v>
      </c>
      <c r="B4" s="44">
        <v>65</v>
      </c>
      <c r="C4" s="37">
        <v>11065.243999999999</v>
      </c>
      <c r="D4" s="37">
        <v>1710.5652400000004</v>
      </c>
      <c r="E4" s="37">
        <v>13912</v>
      </c>
      <c r="F4" s="36">
        <f t="shared" si="1"/>
        <v>0.15458902126333596</v>
      </c>
      <c r="G4" s="48">
        <f t="shared" si="2"/>
        <v>9.5444887866589987</v>
      </c>
      <c r="H4" s="49">
        <f t="shared" si="3"/>
        <v>3.216192298338362E-2</v>
      </c>
      <c r="I4" s="48">
        <f>[2]results_COUNTY!X65</f>
        <v>26.061842618080973</v>
      </c>
      <c r="J4" s="48">
        <f>[2]results_COUNTY!AH65</f>
        <v>12.555948390831665</v>
      </c>
      <c r="K4" s="48">
        <f>[2]results_COUNTY!AI65</f>
        <v>15.407643392323967</v>
      </c>
      <c r="L4" s="48">
        <f t="shared" si="4"/>
        <v>13.505894227249309</v>
      </c>
      <c r="M4" s="48">
        <f>[2]results_COUNTY!O6</f>
        <v>28.669999999999998</v>
      </c>
      <c r="N4" s="48">
        <f t="shared" si="0"/>
        <v>61.946454390384119</v>
      </c>
      <c r="O4" s="47">
        <f t="shared" si="5"/>
        <v>7</v>
      </c>
      <c r="P4" s="47" t="s">
        <v>14</v>
      </c>
      <c r="Q4" s="51" t="s">
        <v>15</v>
      </c>
      <c r="R4" s="47"/>
    </row>
    <row r="5" spans="1:18" ht="14.35" x14ac:dyDescent="0.5">
      <c r="A5" s="44" t="s">
        <v>16</v>
      </c>
      <c r="B5" s="44">
        <v>82</v>
      </c>
      <c r="C5" s="37">
        <v>4583.66</v>
      </c>
      <c r="D5" s="37">
        <v>678.43984999999986</v>
      </c>
      <c r="E5" s="37">
        <v>6198</v>
      </c>
      <c r="F5" s="36">
        <f t="shared" si="1"/>
        <v>0.14801269073186055</v>
      </c>
      <c r="G5" s="48">
        <f t="shared" si="2"/>
        <v>8.8744627299128744</v>
      </c>
      <c r="H5" s="49">
        <f t="shared" si="3"/>
        <v>1.4328608298663866E-2</v>
      </c>
      <c r="I5" s="48">
        <f>[2]results_COUNTY!X82</f>
        <v>24.374761237607256</v>
      </c>
      <c r="J5" s="48">
        <f>[2]results_COUNTY!AH82</f>
        <v>11.553922215523814</v>
      </c>
      <c r="K5" s="48">
        <f>[2]results_COUNTY!AI82</f>
        <v>14.05608345195853</v>
      </c>
      <c r="L5" s="48">
        <f t="shared" si="4"/>
        <v>12.820839022083442</v>
      </c>
      <c r="M5" s="48">
        <f>[2]results_COUNTY!O7</f>
        <v>28.21</v>
      </c>
      <c r="N5" s="48">
        <f t="shared" si="0"/>
        <v>63.136098759262374</v>
      </c>
      <c r="O5" s="47">
        <f t="shared" si="5"/>
        <v>8</v>
      </c>
      <c r="P5" s="47" t="s">
        <v>17</v>
      </c>
      <c r="Q5" s="51" t="s">
        <v>18</v>
      </c>
      <c r="R5" s="47"/>
    </row>
    <row r="6" spans="1:18" ht="14.35" x14ac:dyDescent="0.5">
      <c r="A6" s="44" t="s">
        <v>19</v>
      </c>
      <c r="B6" s="44">
        <v>99</v>
      </c>
      <c r="C6" s="37">
        <v>15721.533999999996</v>
      </c>
      <c r="D6" s="37">
        <v>1972.0300299999994</v>
      </c>
      <c r="E6" s="37">
        <v>20689</v>
      </c>
      <c r="F6" s="36">
        <f t="shared" si="1"/>
        <v>0.12543496264423051</v>
      </c>
      <c r="G6" s="48">
        <f t="shared" si="2"/>
        <v>9.1187784813185715</v>
      </c>
      <c r="H6" s="49">
        <f t="shared" si="3"/>
        <v>4.7829070198621607E-2</v>
      </c>
      <c r="I6" s="48">
        <f>[2]results_COUNTY!X99</f>
        <v>28.609014641314783</v>
      </c>
      <c r="J6" s="48">
        <f>[2]results_COUNTY!AH99</f>
        <v>14.259980713639258</v>
      </c>
      <c r="K6" s="48">
        <f>[2]results_COUNTY!AI99</f>
        <v>16.886929026057391</v>
      </c>
      <c r="L6" s="48">
        <f t="shared" si="4"/>
        <v>14.349033927675524</v>
      </c>
      <c r="M6" s="48">
        <f>[2]results_COUNTY!O8</f>
        <v>26.459999999999997</v>
      </c>
      <c r="N6" s="48">
        <f t="shared" si="0"/>
        <v>53.999033614980156</v>
      </c>
      <c r="O6" s="47">
        <f t="shared" si="5"/>
        <v>9</v>
      </c>
      <c r="P6" s="47" t="s">
        <v>20</v>
      </c>
      <c r="Q6" s="51" t="s">
        <v>21</v>
      </c>
      <c r="R6" s="47"/>
    </row>
    <row r="7" spans="1:18" ht="14.35" x14ac:dyDescent="0.5">
      <c r="A7" s="44" t="s">
        <v>22</v>
      </c>
      <c r="B7" s="44">
        <v>116</v>
      </c>
      <c r="C7" s="37">
        <v>50149.008000000009</v>
      </c>
      <c r="D7" s="37">
        <v>6155.3933400000051</v>
      </c>
      <c r="E7" s="37">
        <v>72855</v>
      </c>
      <c r="F7" s="36">
        <f t="shared" si="1"/>
        <v>0.12274207577545709</v>
      </c>
      <c r="G7" s="48">
        <f t="shared" si="2"/>
        <v>8.26007955528104</v>
      </c>
      <c r="H7" s="49">
        <f t="shared" si="3"/>
        <v>0.16842703413990898</v>
      </c>
      <c r="I7" s="48">
        <f>[2]results_COUNTY!X116</f>
        <v>25.675933253670689</v>
      </c>
      <c r="J7" s="48">
        <f>[2]results_COUNTY!AH116</f>
        <v>12.291983185718317</v>
      </c>
      <c r="K7" s="48">
        <f>[2]results_COUNTY!AI116</f>
        <v>14.509596840422372</v>
      </c>
      <c r="L7" s="48">
        <f t="shared" si="4"/>
        <v>13.383950067952371</v>
      </c>
      <c r="M7" s="48">
        <f>[2]results_COUNTY!O9</f>
        <v>26.456666666666667</v>
      </c>
      <c r="N7" s="48">
        <f t="shared" si="0"/>
        <v>56.928387784485068</v>
      </c>
      <c r="O7" s="47">
        <f t="shared" si="5"/>
        <v>12</v>
      </c>
      <c r="P7" s="47" t="s">
        <v>23</v>
      </c>
      <c r="Q7" s="51" t="s">
        <v>24</v>
      </c>
      <c r="R7" s="47"/>
    </row>
    <row r="8" spans="1:18" ht="14.35" x14ac:dyDescent="0.5">
      <c r="A8" s="44" t="s">
        <v>25</v>
      </c>
      <c r="B8" s="44">
        <v>133</v>
      </c>
      <c r="C8" s="37">
        <v>87251.497999999978</v>
      </c>
      <c r="D8" s="37">
        <v>10592.664499999995</v>
      </c>
      <c r="E8" s="37">
        <v>115699</v>
      </c>
      <c r="F8" s="36">
        <f t="shared" si="1"/>
        <v>0.12140381245947202</v>
      </c>
      <c r="G8" s="48">
        <f t="shared" si="2"/>
        <v>9.0494989239319246</v>
      </c>
      <c r="H8" s="49">
        <f t="shared" si="3"/>
        <v>0.26747429034319303</v>
      </c>
      <c r="I8" s="48">
        <f>[2]results_COUNTY!X133</f>
        <v>25.965688474900325</v>
      </c>
      <c r="J8" s="48">
        <f>[2]results_COUNTY!AH133</f>
        <v>10.906282021772267</v>
      </c>
      <c r="K8" s="48">
        <f>[2]results_COUNTY!AI133</f>
        <v>12.852145910980063</v>
      </c>
      <c r="L8" s="48">
        <f t="shared" si="4"/>
        <v>15.059406453128059</v>
      </c>
      <c r="M8" s="48">
        <f>[2]results_COUNTY!O10</f>
        <v>27.689999999999998</v>
      </c>
      <c r="N8" s="48">
        <f t="shared" si="0"/>
        <v>70.412357489659399</v>
      </c>
      <c r="O8" s="47">
        <f t="shared" si="5"/>
        <v>13</v>
      </c>
      <c r="P8" s="47" t="s">
        <v>26</v>
      </c>
      <c r="Q8" s="51" t="s">
        <v>27</v>
      </c>
      <c r="R8" s="47"/>
    </row>
    <row r="9" spans="1:18" ht="14.35" x14ac:dyDescent="0.5">
      <c r="A9" s="44" t="s">
        <v>28</v>
      </c>
      <c r="B9" s="44">
        <v>150</v>
      </c>
      <c r="C9" s="37">
        <v>73526.154999999999</v>
      </c>
      <c r="D9" s="37">
        <v>8990.249730000005</v>
      </c>
      <c r="E9" s="37">
        <v>102934</v>
      </c>
      <c r="F9" s="36">
        <f t="shared" si="1"/>
        <v>0.12227281203539074</v>
      </c>
      <c r="G9" s="48">
        <f t="shared" si="2"/>
        <v>8.5716464919268649</v>
      </c>
      <c r="H9" s="49">
        <f t="shared" si="3"/>
        <v>0.23796401526535435</v>
      </c>
      <c r="I9" s="48">
        <f>[2]results_COUNTY!X150</f>
        <v>26.463264451744145</v>
      </c>
      <c r="J9" s="48">
        <f>[2]results_COUNTY!AH150</f>
        <v>13.288090942740183</v>
      </c>
      <c r="K9" s="48">
        <f>[2]results_COUNTY!AI150</f>
        <v>15.675410845185691</v>
      </c>
      <c r="L9" s="48">
        <f t="shared" si="4"/>
        <v>13.175173509003962</v>
      </c>
      <c r="M9" s="48">
        <f>[2]results_COUNTY!O11</f>
        <v>27.439999999999994</v>
      </c>
      <c r="N9" s="48">
        <f t="shared" si="0"/>
        <v>54.682116957460359</v>
      </c>
      <c r="O9" s="47">
        <f t="shared" si="5"/>
        <v>14</v>
      </c>
      <c r="P9" s="47" t="s">
        <v>29</v>
      </c>
      <c r="Q9" s="51" t="s">
        <v>30</v>
      </c>
      <c r="R9" s="47"/>
    </row>
    <row r="10" spans="1:18" ht="14.35" x14ac:dyDescent="0.5">
      <c r="A10" s="44" t="s">
        <v>31</v>
      </c>
      <c r="B10" s="44">
        <v>167</v>
      </c>
      <c r="C10" s="37">
        <v>1759.038</v>
      </c>
      <c r="D10" s="37">
        <v>229.66446999999999</v>
      </c>
      <c r="E10" s="37">
        <v>2899</v>
      </c>
      <c r="F10" s="36">
        <f t="shared" si="1"/>
        <v>0.13056254043403268</v>
      </c>
      <c r="G10" s="48">
        <f t="shared" si="2"/>
        <v>7.2812887202483605</v>
      </c>
      <c r="H10" s="49">
        <f t="shared" si="3"/>
        <v>6.7019418292717887E-3</v>
      </c>
      <c r="I10" s="48">
        <f>[2]results_COUNTY!X167</f>
        <v>23.993133161926149</v>
      </c>
      <c r="J10" s="48">
        <f>[2]results_COUNTY!AH167</f>
        <v>11.04983973029249</v>
      </c>
      <c r="K10" s="48">
        <f>[2]results_COUNTY!AI167</f>
        <v>13.169036503285948</v>
      </c>
      <c r="L10" s="48">
        <f t="shared" si="4"/>
        <v>12.943293431633659</v>
      </c>
      <c r="M10" s="48">
        <f>[2]results_COUNTY!O12</f>
        <v>23.259999999999998</v>
      </c>
      <c r="N10" s="48">
        <f t="shared" si="0"/>
        <v>55.290975299761129</v>
      </c>
      <c r="O10" s="47">
        <f t="shared" si="5"/>
        <v>15</v>
      </c>
      <c r="P10" s="47" t="s">
        <v>32</v>
      </c>
      <c r="Q10" s="52" t="s">
        <v>33</v>
      </c>
      <c r="R10" s="47"/>
    </row>
    <row r="11" spans="1:18" ht="14.35" x14ac:dyDescent="0.5">
      <c r="A11" s="44" t="s">
        <v>34</v>
      </c>
      <c r="B11" s="44"/>
      <c r="C11" s="37">
        <v>298379.28699999995</v>
      </c>
      <c r="D11" s="37">
        <v>37192.528050000015</v>
      </c>
      <c r="E11" s="44">
        <v>393816</v>
      </c>
      <c r="F11" s="36">
        <f>D11/C11</f>
        <v>0.12464849160256898</v>
      </c>
      <c r="G11" s="48">
        <f t="shared" si="2"/>
        <v>9.0919400024376849</v>
      </c>
      <c r="H11" s="49">
        <f t="shared" si="3"/>
        <v>0.91042839718402846</v>
      </c>
      <c r="I11" s="48">
        <f>SUMPRODUCT($H2:$H10,I2:I10)/$H11</f>
        <v>26.204404643919716</v>
      </c>
      <c r="J11" s="48">
        <f>SUMPRODUCT($H2:$H10,J2:J10)/$H11</f>
        <v>12.331351797176911</v>
      </c>
      <c r="K11" s="48">
        <f>SUMPRODUCT($H2:$H10,K2:K10)/$H11</f>
        <v>14.588210016498875</v>
      </c>
      <c r="L11" s="48">
        <f>SUMPRODUCT($H2:$H10,L2:L10)/$H11</f>
        <v>13.873052846742809</v>
      </c>
      <c r="M11" s="48">
        <f>SUMPRODUCT($H2:$H10,M2:M10)/$H11</f>
        <v>27.00958068404195</v>
      </c>
      <c r="N11" s="48">
        <f t="shared" si="0"/>
        <v>62.323890265871853</v>
      </c>
      <c r="O11" s="47"/>
      <c r="P11" s="47"/>
      <c r="Q11" s="47"/>
      <c r="R11" s="47"/>
    </row>
    <row r="12" spans="1:18" ht="14.7" thickBot="1" x14ac:dyDescent="0.55000000000000004">
      <c r="A12" s="44" t="s">
        <v>35</v>
      </c>
      <c r="B12" s="44"/>
      <c r="C12" s="37">
        <v>327762.26206596254</v>
      </c>
      <c r="D12" s="37">
        <v>40971.892947915519</v>
      </c>
      <c r="E12" s="37">
        <v>432561.2</v>
      </c>
      <c r="F12" s="36">
        <f>D12/C12</f>
        <v>0.1250049126756084</v>
      </c>
      <c r="G12" s="48">
        <f t="shared" si="2"/>
        <v>9.0926951950187629</v>
      </c>
      <c r="H12" s="49">
        <f t="shared" si="3"/>
        <v>1</v>
      </c>
      <c r="I12" s="47"/>
      <c r="J12" s="47"/>
      <c r="K12" s="47"/>
      <c r="L12" s="47"/>
      <c r="M12" s="47"/>
      <c r="N12" s="47"/>
      <c r="O12" s="47"/>
      <c r="P12" s="53"/>
      <c r="Q12" s="47"/>
      <c r="R12" s="47"/>
    </row>
    <row r="13" spans="1:18" ht="14.7" thickBot="1" x14ac:dyDescent="0.55000000000000004">
      <c r="A13" s="54" t="s">
        <v>36</v>
      </c>
      <c r="B13" s="55"/>
      <c r="C13" s="55"/>
      <c r="D13" s="55"/>
      <c r="E13" s="56"/>
      <c r="F13" s="55"/>
      <c r="G13" s="57">
        <f>AVERAGE(G2:G10)</f>
        <v>9.1771885390725814</v>
      </c>
      <c r="H13" s="47"/>
      <c r="I13" s="57">
        <f t="shared" ref="I13:N13" si="6">AVERAGE(I2:I10)</f>
        <v>25.92885742106137</v>
      </c>
      <c r="J13" s="57">
        <f t="shared" si="6"/>
        <v>12.470724848448377</v>
      </c>
      <c r="K13" s="57">
        <f t="shared" si="6"/>
        <v>14.875597504866331</v>
      </c>
      <c r="L13" s="57">
        <f t="shared" si="6"/>
        <v>13.458132572612994</v>
      </c>
      <c r="M13" s="57">
        <f t="shared" si="6"/>
        <v>26.553333333333335</v>
      </c>
      <c r="N13" s="57">
        <f t="shared" si="6"/>
        <v>61.831381226232629</v>
      </c>
      <c r="O13" s="53"/>
      <c r="P13" s="47"/>
      <c r="Q13" s="47"/>
      <c r="R13" s="47"/>
    </row>
    <row r="14" spans="1:18" ht="14.35" x14ac:dyDescent="0.5">
      <c r="A14" s="54" t="s">
        <v>37</v>
      </c>
      <c r="B14" s="55"/>
      <c r="C14" s="55"/>
      <c r="D14" s="55"/>
      <c r="E14" s="56"/>
      <c r="F14" s="55"/>
      <c r="G14" s="56"/>
      <c r="H14" s="47"/>
      <c r="I14" s="47"/>
      <c r="J14" s="47"/>
      <c r="K14" s="47"/>
      <c r="L14" s="47"/>
      <c r="M14" s="58"/>
      <c r="N14" s="47"/>
      <c r="O14" s="47"/>
      <c r="P14" s="47"/>
      <c r="Q14" s="47"/>
      <c r="R14" s="47"/>
    </row>
    <row r="15" spans="1:18" ht="14.35" x14ac:dyDescent="0.5">
      <c r="A15" s="54" t="s">
        <v>38</v>
      </c>
      <c r="B15" s="55"/>
      <c r="C15" s="55"/>
      <c r="D15" s="55"/>
      <c r="E15" s="56"/>
      <c r="F15" s="55"/>
      <c r="G15" s="56"/>
      <c r="H15" s="47"/>
      <c r="I15" s="58" t="s">
        <v>102</v>
      </c>
      <c r="J15" s="47"/>
      <c r="K15" s="58"/>
      <c r="L15" s="47"/>
      <c r="M15" s="58"/>
      <c r="N15" s="47"/>
      <c r="O15" s="47"/>
      <c r="P15" s="47"/>
      <c r="Q15" s="47"/>
      <c r="R15" s="47"/>
    </row>
    <row r="16" spans="1:18" ht="14.35" x14ac:dyDescent="0.5">
      <c r="A16" s="59" t="s">
        <v>39</v>
      </c>
      <c r="B16" s="47"/>
      <c r="C16" s="47"/>
      <c r="D16" s="47"/>
      <c r="E16" s="47"/>
      <c r="F16" s="47"/>
      <c r="G16" s="47"/>
      <c r="H16" s="47"/>
      <c r="I16" s="47"/>
      <c r="J16" s="58"/>
      <c r="K16" s="60">
        <f>G11/K11</f>
        <v>0.62323890265871851</v>
      </c>
      <c r="L16" s="58" t="s">
        <v>40</v>
      </c>
      <c r="M16" s="47"/>
      <c r="N16" s="47"/>
      <c r="O16" s="47"/>
      <c r="P16" s="47"/>
      <c r="Q16" s="47"/>
      <c r="R16" s="47"/>
    </row>
    <row r="17" spans="1:18" ht="14.35" x14ac:dyDescent="0.5">
      <c r="A17" s="59" t="s">
        <v>41</v>
      </c>
      <c r="B17" s="47" t="s">
        <v>42</v>
      </c>
      <c r="C17" s="47"/>
      <c r="D17" s="47"/>
      <c r="E17" s="47"/>
      <c r="F17" s="47"/>
      <c r="G17" s="47"/>
      <c r="H17" s="47"/>
      <c r="I17" s="47"/>
      <c r="J17" s="47"/>
      <c r="K17" s="60">
        <f>G13/K13</f>
        <v>0.61692907031602595</v>
      </c>
      <c r="L17" s="58" t="s">
        <v>43</v>
      </c>
      <c r="M17" s="47"/>
      <c r="N17" s="47"/>
      <c r="O17" s="47"/>
      <c r="P17" s="47"/>
      <c r="Q17" s="47"/>
      <c r="R17" s="47"/>
    </row>
    <row r="18" spans="1:18" ht="14.35" x14ac:dyDescent="0.5">
      <c r="A18" s="59" t="s">
        <v>44</v>
      </c>
      <c r="B18" s="47" t="s">
        <v>45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4.35" x14ac:dyDescent="0.5">
      <c r="A19" s="59" t="s">
        <v>46</v>
      </c>
      <c r="B19" s="47" t="s">
        <v>47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4.35" x14ac:dyDescent="0.5">
      <c r="A20" s="59" t="s">
        <v>48</v>
      </c>
      <c r="B20" s="47" t="s">
        <v>49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4.35" x14ac:dyDescent="0.5">
      <c r="A21" s="59" t="s">
        <v>50</v>
      </c>
      <c r="B21" s="47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4.35" x14ac:dyDescent="0.5">
      <c r="A22" s="59" t="s">
        <v>52</v>
      </c>
      <c r="B22" s="47" t="s">
        <v>103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4.35" x14ac:dyDescent="0.5">
      <c r="A23" s="5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4.35" x14ac:dyDescent="0.5">
      <c r="A24" s="47" t="s">
        <v>104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8.7" x14ac:dyDescent="0.5">
      <c r="A25" s="44"/>
      <c r="B25" s="44"/>
      <c r="C25" s="61" t="s">
        <v>53</v>
      </c>
      <c r="D25" s="61" t="s">
        <v>54</v>
      </c>
      <c r="E25" s="61" t="s">
        <v>55</v>
      </c>
      <c r="F25" s="61" t="s">
        <v>56</v>
      </c>
      <c r="G25" s="61" t="s">
        <v>57</v>
      </c>
      <c r="H25" s="61" t="s">
        <v>58</v>
      </c>
      <c r="I25" s="62" t="s">
        <v>59</v>
      </c>
      <c r="J25" s="63" t="s">
        <v>60</v>
      </c>
      <c r="K25" s="47"/>
      <c r="L25" s="47"/>
      <c r="M25" s="47"/>
      <c r="N25" s="47"/>
      <c r="O25" s="47"/>
      <c r="P25" s="47"/>
      <c r="Q25" s="47"/>
      <c r="R25" s="47"/>
    </row>
    <row r="26" spans="1:18" ht="14.35" x14ac:dyDescent="0.5">
      <c r="A26" s="64" t="s">
        <v>9</v>
      </c>
      <c r="B26" s="44" t="s">
        <v>8</v>
      </c>
      <c r="C26" s="65">
        <v>7.7603200887213494E-2</v>
      </c>
      <c r="D26" s="65">
        <v>0.75909660910462151</v>
      </c>
      <c r="E26" s="65">
        <v>0.10826395618874654</v>
      </c>
      <c r="F26" s="65">
        <v>4.9600525002480031E-3</v>
      </c>
      <c r="G26" s="65">
        <v>0</v>
      </c>
      <c r="H26" s="65">
        <v>5.0076181319170479E-2</v>
      </c>
      <c r="I26" s="65">
        <v>1</v>
      </c>
      <c r="J26" s="65">
        <v>0.12479598219849669</v>
      </c>
      <c r="K26" s="47"/>
      <c r="L26" s="47"/>
      <c r="M26" s="47"/>
      <c r="N26" s="47"/>
      <c r="O26" s="47"/>
      <c r="P26" s="47"/>
      <c r="Q26" s="47"/>
      <c r="R26" s="47"/>
    </row>
    <row r="27" spans="1:18" ht="14.35" x14ac:dyDescent="0.5">
      <c r="A27" s="64" t="s">
        <v>12</v>
      </c>
      <c r="B27" s="44" t="s">
        <v>11</v>
      </c>
      <c r="C27" s="65">
        <v>0.10291143186480979</v>
      </c>
      <c r="D27" s="65">
        <v>0.68295405940306941</v>
      </c>
      <c r="E27" s="65">
        <v>0.15109939900970717</v>
      </c>
      <c r="F27" s="65">
        <v>3.2043149508115897E-2</v>
      </c>
      <c r="G27" s="65">
        <v>5.9809046027591902E-3</v>
      </c>
      <c r="H27" s="65">
        <v>2.5011055611538432E-2</v>
      </c>
      <c r="I27" s="65">
        <v>1</v>
      </c>
      <c r="J27" s="65">
        <v>0.13370005294085918</v>
      </c>
      <c r="K27" s="47"/>
      <c r="L27" s="47"/>
      <c r="M27" s="47"/>
      <c r="N27" s="47"/>
      <c r="O27" s="47"/>
      <c r="P27" s="47"/>
      <c r="Q27" s="47"/>
      <c r="R27" s="47"/>
    </row>
    <row r="28" spans="1:18" ht="14.35" x14ac:dyDescent="0.5">
      <c r="A28" s="64" t="s">
        <v>15</v>
      </c>
      <c r="B28" s="44" t="s">
        <v>14</v>
      </c>
      <c r="C28" s="65">
        <v>2.5822699798522499E-2</v>
      </c>
      <c r="D28" s="65">
        <v>0.73525856279382129</v>
      </c>
      <c r="E28" s="65">
        <v>0.16694089993284084</v>
      </c>
      <c r="F28" s="65">
        <v>2.6192075218267292E-2</v>
      </c>
      <c r="G28" s="65">
        <v>0</v>
      </c>
      <c r="H28" s="65">
        <v>4.578576225654802E-2</v>
      </c>
      <c r="I28" s="65">
        <v>1</v>
      </c>
      <c r="J28" s="65">
        <v>0.15508313886035333</v>
      </c>
      <c r="K28" s="47"/>
      <c r="L28" s="47"/>
      <c r="M28" s="47"/>
      <c r="N28" s="47"/>
      <c r="O28" s="47"/>
      <c r="P28" s="47"/>
      <c r="Q28" s="47"/>
      <c r="R28" s="47"/>
    </row>
    <row r="29" spans="1:18" ht="14.35" x14ac:dyDescent="0.5">
      <c r="A29" s="64" t="s">
        <v>18</v>
      </c>
      <c r="B29" s="44" t="s">
        <v>17</v>
      </c>
      <c r="C29" s="65">
        <v>4.7728140511645667E-3</v>
      </c>
      <c r="D29" s="65">
        <v>0.61989308896525397</v>
      </c>
      <c r="E29" s="65">
        <v>0.36048109965635733</v>
      </c>
      <c r="F29" s="65">
        <v>9.4119893088965255E-3</v>
      </c>
      <c r="G29" s="65">
        <v>0</v>
      </c>
      <c r="H29" s="65">
        <v>5.4410080183276057E-3</v>
      </c>
      <c r="I29" s="65">
        <v>1</v>
      </c>
      <c r="J29" s="65">
        <v>0.14801269073186057</v>
      </c>
      <c r="K29" s="47"/>
      <c r="L29" s="47"/>
      <c r="M29" s="47"/>
      <c r="N29" s="47"/>
      <c r="O29" s="47"/>
      <c r="P29" s="47"/>
      <c r="Q29" s="47"/>
      <c r="R29" s="47"/>
    </row>
    <row r="30" spans="1:18" ht="14.35" x14ac:dyDescent="0.5">
      <c r="A30" s="64" t="s">
        <v>21</v>
      </c>
      <c r="B30" s="44" t="s">
        <v>20</v>
      </c>
      <c r="C30" s="65">
        <v>0.14605311243756852</v>
      </c>
      <c r="D30" s="65">
        <v>0.66697527104397636</v>
      </c>
      <c r="E30" s="65">
        <v>9.0461688390790593E-2</v>
      </c>
      <c r="F30" s="65">
        <v>2.3650870995249113E-2</v>
      </c>
      <c r="G30" s="65">
        <v>0</v>
      </c>
      <c r="H30" s="65">
        <v>7.2859057132415639E-2</v>
      </c>
      <c r="I30" s="65">
        <v>0.99999999999999989</v>
      </c>
      <c r="J30" s="65">
        <v>0.12556104418776301</v>
      </c>
      <c r="K30" s="47"/>
      <c r="L30" s="47"/>
      <c r="M30" s="47"/>
      <c r="N30" s="47"/>
      <c r="O30" s="47"/>
      <c r="P30" s="47"/>
      <c r="Q30" s="47"/>
      <c r="R30" s="47"/>
    </row>
    <row r="31" spans="1:18" ht="14.35" x14ac:dyDescent="0.5">
      <c r="A31" s="64" t="s">
        <v>24</v>
      </c>
      <c r="B31" s="44" t="s">
        <v>23</v>
      </c>
      <c r="C31" s="65">
        <v>1.0130663657606613E-2</v>
      </c>
      <c r="D31" s="65">
        <v>0.80427752973332656</v>
      </c>
      <c r="E31" s="65">
        <v>0.11519672214534629</v>
      </c>
      <c r="F31" s="65">
        <v>2.1516371106794985E-2</v>
      </c>
      <c r="G31" s="65">
        <v>8.0503429311137714E-3</v>
      </c>
      <c r="H31" s="65">
        <v>4.0828370425811757E-2</v>
      </c>
      <c r="I31" s="65">
        <v>1</v>
      </c>
      <c r="J31" s="65">
        <v>0.12283771693269877</v>
      </c>
      <c r="K31" s="47"/>
      <c r="L31" s="47"/>
      <c r="M31" s="47"/>
      <c r="N31" s="47"/>
      <c r="O31" s="47"/>
      <c r="P31" s="47"/>
      <c r="Q31" s="47"/>
      <c r="R31" s="47"/>
    </row>
    <row r="32" spans="1:18" ht="14.35" x14ac:dyDescent="0.5">
      <c r="A32" s="64" t="s">
        <v>27</v>
      </c>
      <c r="B32" s="44" t="s">
        <v>26</v>
      </c>
      <c r="C32" s="65">
        <v>1.8198649681825847E-2</v>
      </c>
      <c r="D32" s="65">
        <v>0.80644343753214354</v>
      </c>
      <c r="E32" s="65">
        <v>6.2663501007913805E-2</v>
      </c>
      <c r="F32" s="65">
        <v>2.1704344580329302E-2</v>
      </c>
      <c r="G32" s="65">
        <v>1.1569005245817504E-2</v>
      </c>
      <c r="H32" s="65">
        <v>7.9421061951970087E-2</v>
      </c>
      <c r="I32" s="65">
        <v>1</v>
      </c>
      <c r="J32" s="65">
        <v>0.12140381245947206</v>
      </c>
      <c r="K32" s="47"/>
      <c r="L32" s="47"/>
      <c r="M32" s="47"/>
      <c r="N32" s="47"/>
      <c r="O32" s="47"/>
      <c r="P32" s="47"/>
      <c r="Q32" s="47"/>
      <c r="R32" s="47"/>
    </row>
    <row r="33" spans="1:18" ht="14.35" x14ac:dyDescent="0.5">
      <c r="A33" s="64" t="s">
        <v>30</v>
      </c>
      <c r="B33" s="44" t="s">
        <v>29</v>
      </c>
      <c r="C33" s="65">
        <v>4.2627330102030566E-3</v>
      </c>
      <c r="D33" s="65">
        <v>0.78452869484554932</v>
      </c>
      <c r="E33" s="65">
        <v>0.13264086530135327</v>
      </c>
      <c r="F33" s="65">
        <v>1.8124233953058649E-2</v>
      </c>
      <c r="G33" s="65">
        <v>2.452836780064532E-3</v>
      </c>
      <c r="H33" s="65">
        <v>5.7990636109771135E-2</v>
      </c>
      <c r="I33" s="65">
        <v>0.99999999999999989</v>
      </c>
      <c r="J33" s="65">
        <v>0.12229711846300428</v>
      </c>
      <c r="K33" s="47"/>
      <c r="L33" s="47"/>
      <c r="M33" s="47"/>
      <c r="N33" s="47"/>
      <c r="O33" s="47"/>
      <c r="P33" s="47"/>
      <c r="Q33" s="47"/>
      <c r="R33" s="47"/>
    </row>
    <row r="34" spans="1:18" ht="14.35" x14ac:dyDescent="0.5">
      <c r="A34" s="64" t="s">
        <v>33</v>
      </c>
      <c r="B34" s="44" t="s">
        <v>32</v>
      </c>
      <c r="C34" s="65">
        <v>1.6825689955883856E-2</v>
      </c>
      <c r="D34" s="65">
        <v>0.67025751513286147</v>
      </c>
      <c r="E34" s="65">
        <v>0.18210731507130398</v>
      </c>
      <c r="F34" s="65">
        <v>9.823535446804145E-2</v>
      </c>
      <c r="G34" s="65">
        <v>0</v>
      </c>
      <c r="H34" s="65">
        <v>3.2574125371909304E-2</v>
      </c>
      <c r="I34" s="65">
        <v>1</v>
      </c>
      <c r="J34" s="65">
        <v>0.13092268955778766</v>
      </c>
      <c r="K34" s="47"/>
      <c r="L34" s="47"/>
      <c r="M34" s="47"/>
      <c r="N34" s="47"/>
      <c r="O34" s="47"/>
      <c r="P34" s="47"/>
      <c r="Q34" s="47"/>
      <c r="R34" s="47"/>
    </row>
    <row r="35" spans="1:18" ht="14.35" x14ac:dyDescent="0.5">
      <c r="A35" s="44" t="s">
        <v>61</v>
      </c>
      <c r="B35" s="44"/>
      <c r="C35" s="65">
        <v>2.7865326116294505E-2</v>
      </c>
      <c r="D35" s="65">
        <v>0.77628717638219169</v>
      </c>
      <c r="E35" s="65">
        <v>0.11102707848529722</v>
      </c>
      <c r="F35" s="65">
        <v>1.9845367405148705E-2</v>
      </c>
      <c r="G35" s="65">
        <v>5.1510763552008636E-3</v>
      </c>
      <c r="H35" s="65">
        <v>5.9823975255866871E-2</v>
      </c>
      <c r="I35" s="65">
        <v>0.99999999999999978</v>
      </c>
      <c r="J35" s="65">
        <v>0.12506614085400999</v>
      </c>
      <c r="K35" s="47"/>
      <c r="L35" s="47"/>
      <c r="M35" s="47"/>
      <c r="N35" s="47"/>
      <c r="O35" s="47"/>
      <c r="P35" s="47"/>
      <c r="Q35" s="47"/>
      <c r="R35" s="47"/>
    </row>
    <row r="36" spans="1:18" ht="14.35" x14ac:dyDescent="0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4.35" x14ac:dyDescent="0.5">
      <c r="A37" s="47" t="s">
        <v>105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28.7" x14ac:dyDescent="0.5">
      <c r="A38" s="62" t="s">
        <v>106</v>
      </c>
      <c r="B38" s="61" t="s">
        <v>53</v>
      </c>
      <c r="C38" s="61" t="s">
        <v>54</v>
      </c>
      <c r="D38" s="61" t="s">
        <v>55</v>
      </c>
      <c r="E38" s="61" t="s">
        <v>56</v>
      </c>
      <c r="F38" s="61" t="s">
        <v>57</v>
      </c>
      <c r="G38" s="61" t="s">
        <v>58</v>
      </c>
      <c r="H38" s="61" t="s">
        <v>107</v>
      </c>
      <c r="I38" s="61" t="s">
        <v>108</v>
      </c>
      <c r="J38" s="61" t="s">
        <v>109</v>
      </c>
      <c r="K38" s="47"/>
      <c r="L38" s="47"/>
      <c r="M38" s="47"/>
      <c r="N38" s="47"/>
      <c r="O38" s="47"/>
      <c r="P38" s="47"/>
      <c r="Q38" s="47"/>
      <c r="R38" s="47"/>
    </row>
    <row r="39" spans="1:18" ht="14.35" x14ac:dyDescent="0.5">
      <c r="A39" s="44"/>
      <c r="B39" s="62">
        <v>1</v>
      </c>
      <c r="C39" s="62">
        <v>2</v>
      </c>
      <c r="D39" s="62">
        <v>4</v>
      </c>
      <c r="E39" s="62">
        <v>3</v>
      </c>
      <c r="F39" s="62">
        <v>10</v>
      </c>
      <c r="G39" s="62">
        <v>5</v>
      </c>
      <c r="H39" s="44"/>
      <c r="I39" s="44"/>
      <c r="J39" s="44"/>
      <c r="K39" s="47"/>
      <c r="L39" s="47"/>
      <c r="M39" s="47"/>
      <c r="N39" s="47"/>
      <c r="O39" s="47"/>
      <c r="P39" s="47"/>
      <c r="Q39" s="47"/>
      <c r="R39" s="47"/>
    </row>
    <row r="40" spans="1:18" ht="14.35" x14ac:dyDescent="0.5">
      <c r="A40" s="47" t="s">
        <v>8</v>
      </c>
      <c r="B40" s="66">
        <v>3050.9</v>
      </c>
      <c r="C40" s="66">
        <v>29843.200000000001</v>
      </c>
      <c r="D40" s="66">
        <v>4256.3</v>
      </c>
      <c r="E40" s="66">
        <v>195</v>
      </c>
      <c r="F40" s="66">
        <v>0</v>
      </c>
      <c r="G40" s="66">
        <v>1968.7</v>
      </c>
      <c r="H40" s="66">
        <v>39314.1</v>
      </c>
      <c r="I40" s="66">
        <v>47519</v>
      </c>
      <c r="J40" s="36">
        <f>H40/I40</f>
        <v>0.82733432942612428</v>
      </c>
      <c r="K40" s="47" t="str">
        <f>TRIM(A40)</f>
        <v>CN</v>
      </c>
      <c r="L40" s="47" t="s">
        <v>8</v>
      </c>
      <c r="M40" s="47"/>
      <c r="N40" s="47"/>
      <c r="O40" s="47"/>
      <c r="P40" s="47"/>
      <c r="Q40" s="47"/>
      <c r="R40" s="47"/>
    </row>
    <row r="41" spans="1:18" ht="14.35" x14ac:dyDescent="0.5">
      <c r="A41" s="47" t="s">
        <v>11</v>
      </c>
      <c r="B41" s="66">
        <v>946.36666666666656</v>
      </c>
      <c r="C41" s="66">
        <v>6280.4000000000005</v>
      </c>
      <c r="D41" s="66">
        <v>1389.5</v>
      </c>
      <c r="E41" s="66">
        <v>294.66666666666663</v>
      </c>
      <c r="F41" s="66">
        <v>55</v>
      </c>
      <c r="G41" s="66">
        <v>230</v>
      </c>
      <c r="H41" s="66">
        <v>9195.9333333333343</v>
      </c>
      <c r="I41" s="66">
        <v>11111</v>
      </c>
      <c r="J41" s="36">
        <f t="shared" ref="J41:J55" si="7">H41/I41</f>
        <v>0.82764227642276433</v>
      </c>
      <c r="K41" s="47" t="str">
        <f t="shared" ref="K41:K55" si="8">TRIM(A41)</f>
        <v>DC</v>
      </c>
      <c r="L41" s="47" t="s">
        <v>11</v>
      </c>
      <c r="M41" s="47"/>
      <c r="N41" s="47"/>
      <c r="O41" s="47"/>
      <c r="P41" s="47"/>
      <c r="Q41" s="47"/>
      <c r="R41" s="47"/>
    </row>
    <row r="42" spans="1:18" ht="14.35" x14ac:dyDescent="0.5">
      <c r="A42" s="47" t="s">
        <v>110</v>
      </c>
      <c r="B42" s="66">
        <v>330</v>
      </c>
      <c r="C42" s="66">
        <v>8016.4</v>
      </c>
      <c r="D42" s="66">
        <v>1732.6</v>
      </c>
      <c r="E42" s="66">
        <v>389</v>
      </c>
      <c r="F42" s="66">
        <v>0</v>
      </c>
      <c r="G42" s="66">
        <v>338</v>
      </c>
      <c r="H42" s="66">
        <v>10806</v>
      </c>
      <c r="I42" s="66">
        <v>11702</v>
      </c>
      <c r="J42" s="36">
        <f t="shared" si="7"/>
        <v>0.92343189198427622</v>
      </c>
      <c r="K42" s="47" t="str">
        <f t="shared" si="8"/>
        <v>GH</v>
      </c>
      <c r="L42" s="47" t="s">
        <v>110</v>
      </c>
      <c r="M42" s="47"/>
      <c r="N42" s="47"/>
      <c r="O42" s="47"/>
      <c r="P42" s="47"/>
      <c r="Q42" s="47"/>
      <c r="R42" s="47"/>
    </row>
    <row r="43" spans="1:18" ht="14.35" x14ac:dyDescent="0.5">
      <c r="A43" s="47" t="s">
        <v>111</v>
      </c>
      <c r="B43" s="66">
        <v>114</v>
      </c>
      <c r="C43" s="66">
        <v>9985.8000000000011</v>
      </c>
      <c r="D43" s="66">
        <v>1898.8999999999999</v>
      </c>
      <c r="E43" s="66">
        <v>353.79999999999995</v>
      </c>
      <c r="F43" s="66">
        <v>0</v>
      </c>
      <c r="G43" s="66">
        <v>886.3</v>
      </c>
      <c r="H43" s="66">
        <v>13238.8</v>
      </c>
      <c r="I43" s="66">
        <v>15711</v>
      </c>
      <c r="J43" s="36">
        <f t="shared" si="7"/>
        <v>0.84264528037680597</v>
      </c>
      <c r="K43" s="47" t="str">
        <f t="shared" si="8"/>
        <v>GO</v>
      </c>
      <c r="L43" s="47" t="s">
        <v>111</v>
      </c>
      <c r="M43" s="47"/>
      <c r="N43" s="47"/>
      <c r="O43" s="47"/>
      <c r="P43" s="47"/>
      <c r="Q43" s="47"/>
      <c r="R43" s="47"/>
    </row>
    <row r="44" spans="1:18" ht="14.35" x14ac:dyDescent="0.5">
      <c r="A44" s="47" t="s">
        <v>112</v>
      </c>
      <c r="B44" s="66">
        <v>0</v>
      </c>
      <c r="C44" s="66">
        <v>889</v>
      </c>
      <c r="D44" s="66">
        <v>317</v>
      </c>
      <c r="E44" s="66">
        <v>0</v>
      </c>
      <c r="F44" s="66">
        <v>0</v>
      </c>
      <c r="G44" s="66">
        <v>0</v>
      </c>
      <c r="H44" s="66">
        <v>1206</v>
      </c>
      <c r="I44" s="66">
        <v>1206</v>
      </c>
      <c r="J44" s="36">
        <f t="shared" si="7"/>
        <v>1</v>
      </c>
      <c r="K44" s="47" t="str">
        <f t="shared" si="8"/>
        <v>JW</v>
      </c>
      <c r="L44" s="47" t="s">
        <v>112</v>
      </c>
      <c r="M44" s="47"/>
      <c r="N44" s="47"/>
      <c r="O44" s="47"/>
      <c r="P44" s="47"/>
      <c r="Q44" s="47"/>
      <c r="R44" s="47"/>
    </row>
    <row r="45" spans="1:18" ht="14.35" x14ac:dyDescent="0.5">
      <c r="A45" s="47" t="s">
        <v>113</v>
      </c>
      <c r="B45" s="66">
        <v>62</v>
      </c>
      <c r="C45" s="66">
        <v>4744.6000000000004</v>
      </c>
      <c r="D45" s="66">
        <v>62.899999999999991</v>
      </c>
      <c r="E45" s="66">
        <v>0</v>
      </c>
      <c r="F45" s="66">
        <v>0</v>
      </c>
      <c r="G45" s="66">
        <v>929.3</v>
      </c>
      <c r="H45" s="66">
        <v>5798.8</v>
      </c>
      <c r="I45" s="66">
        <v>7188</v>
      </c>
      <c r="J45" s="36">
        <f t="shared" si="7"/>
        <v>0.80673344462993879</v>
      </c>
      <c r="K45" s="47" t="str">
        <f t="shared" si="8"/>
        <v>LG</v>
      </c>
      <c r="L45" s="47" t="s">
        <v>113</v>
      </c>
      <c r="M45" s="47"/>
      <c r="N45" s="47"/>
      <c r="O45" s="47"/>
      <c r="P45" s="47"/>
      <c r="Q45" s="47"/>
      <c r="R45" s="47"/>
    </row>
    <row r="46" spans="1:18" ht="14.35" x14ac:dyDescent="0.5">
      <c r="A46" s="47" t="s">
        <v>14</v>
      </c>
      <c r="B46" s="66">
        <v>307.60000000000002</v>
      </c>
      <c r="C46" s="66">
        <v>8758.4</v>
      </c>
      <c r="D46" s="66">
        <v>1988.6</v>
      </c>
      <c r="E46" s="66">
        <v>312</v>
      </c>
      <c r="F46" s="66">
        <v>0</v>
      </c>
      <c r="G46" s="66">
        <v>545.4</v>
      </c>
      <c r="H46" s="66">
        <v>11912</v>
      </c>
      <c r="I46" s="66">
        <v>13912</v>
      </c>
      <c r="J46" s="36">
        <f t="shared" si="7"/>
        <v>0.85623921794134561</v>
      </c>
      <c r="K46" s="47" t="str">
        <f t="shared" si="8"/>
        <v>NT</v>
      </c>
      <c r="L46" s="47" t="s">
        <v>14</v>
      </c>
      <c r="M46" s="47"/>
      <c r="N46" s="47"/>
      <c r="O46" s="47"/>
      <c r="P46" s="47"/>
      <c r="Q46" s="47"/>
      <c r="R46" s="47"/>
    </row>
    <row r="47" spans="1:18" ht="14.35" x14ac:dyDescent="0.5">
      <c r="A47" s="47" t="s">
        <v>17</v>
      </c>
      <c r="B47" s="66">
        <v>25</v>
      </c>
      <c r="C47" s="66">
        <v>3247</v>
      </c>
      <c r="D47" s="66">
        <v>1888.1999999999998</v>
      </c>
      <c r="E47" s="66">
        <v>49.3</v>
      </c>
      <c r="F47" s="66">
        <v>0</v>
      </c>
      <c r="G47" s="66">
        <v>28.5</v>
      </c>
      <c r="H47" s="66">
        <v>5238</v>
      </c>
      <c r="I47" s="66">
        <v>6198</v>
      </c>
      <c r="J47" s="36">
        <f t="shared" si="7"/>
        <v>0.8451113262342691</v>
      </c>
      <c r="K47" s="47" t="str">
        <f t="shared" si="8"/>
        <v>PL</v>
      </c>
      <c r="L47" s="47" t="s">
        <v>17</v>
      </c>
      <c r="M47" s="47"/>
      <c r="N47" s="47"/>
      <c r="O47" s="47"/>
      <c r="P47" s="47"/>
      <c r="Q47" s="47"/>
      <c r="R47" s="47"/>
    </row>
    <row r="48" spans="1:18" ht="14.35" x14ac:dyDescent="0.5">
      <c r="A48" s="47" t="s">
        <v>20</v>
      </c>
      <c r="B48" s="66">
        <v>2397.9</v>
      </c>
      <c r="C48" s="66">
        <v>10950.400000000003</v>
      </c>
      <c r="D48" s="66">
        <v>1485.2</v>
      </c>
      <c r="E48" s="66">
        <v>388.29999999999995</v>
      </c>
      <c r="F48" s="66">
        <v>0</v>
      </c>
      <c r="G48" s="66">
        <v>1196.2</v>
      </c>
      <c r="H48" s="66">
        <v>16418</v>
      </c>
      <c r="I48" s="66">
        <v>20689</v>
      </c>
      <c r="J48" s="36">
        <f t="shared" si="7"/>
        <v>0.79356179612354394</v>
      </c>
      <c r="K48" s="47" t="str">
        <f t="shared" si="8"/>
        <v>RA</v>
      </c>
      <c r="L48" s="47" t="s">
        <v>20</v>
      </c>
      <c r="M48" s="47"/>
      <c r="N48" s="47"/>
      <c r="O48" s="47"/>
      <c r="P48" s="47"/>
      <c r="Q48" s="47"/>
      <c r="R48" s="47"/>
    </row>
    <row r="49" spans="1:18" ht="14.35" x14ac:dyDescent="0.5">
      <c r="A49" s="47" t="s">
        <v>114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2</v>
      </c>
      <c r="J49" s="36">
        <f t="shared" si="7"/>
        <v>0</v>
      </c>
      <c r="K49" s="47" t="str">
        <f t="shared" si="8"/>
        <v>RO</v>
      </c>
      <c r="L49" s="47" t="s">
        <v>114</v>
      </c>
      <c r="M49" s="47"/>
      <c r="N49" s="47"/>
      <c r="O49" s="47"/>
      <c r="P49" s="47"/>
      <c r="Q49" s="47"/>
      <c r="R49" s="47"/>
    </row>
    <row r="50" spans="1:18" ht="14.35" x14ac:dyDescent="0.5">
      <c r="A50" s="47" t="s">
        <v>115</v>
      </c>
      <c r="B50" s="66">
        <v>0</v>
      </c>
      <c r="C50" s="66">
        <v>205</v>
      </c>
      <c r="D50" s="66">
        <v>7.9999999999999982</v>
      </c>
      <c r="E50" s="66">
        <v>0</v>
      </c>
      <c r="F50" s="66">
        <v>0</v>
      </c>
      <c r="G50" s="66">
        <v>0</v>
      </c>
      <c r="H50" s="66">
        <v>213</v>
      </c>
      <c r="I50" s="66">
        <v>367.2</v>
      </c>
      <c r="J50" s="36">
        <f t="shared" si="7"/>
        <v>0.58006535947712423</v>
      </c>
      <c r="K50" s="47" t="str">
        <f t="shared" si="8"/>
        <v>RP</v>
      </c>
      <c r="L50" s="47" t="s">
        <v>115</v>
      </c>
      <c r="M50" s="47"/>
      <c r="N50" s="47"/>
      <c r="O50" s="47"/>
      <c r="P50" s="47"/>
      <c r="Q50" s="47"/>
      <c r="R50" s="47"/>
    </row>
    <row r="51" spans="1:18" ht="14.35" x14ac:dyDescent="0.5">
      <c r="A51" s="47" t="s">
        <v>23</v>
      </c>
      <c r="B51" s="66">
        <v>650.6</v>
      </c>
      <c r="C51" s="66">
        <v>51651.4</v>
      </c>
      <c r="D51" s="66">
        <v>7398.0333333333319</v>
      </c>
      <c r="E51" s="66">
        <v>1381.8</v>
      </c>
      <c r="F51" s="66">
        <v>517</v>
      </c>
      <c r="G51" s="66">
        <v>2622.0333333333333</v>
      </c>
      <c r="H51" s="66">
        <v>64220.866666666669</v>
      </c>
      <c r="I51" s="66">
        <v>72855</v>
      </c>
      <c r="J51" s="36">
        <f t="shared" si="7"/>
        <v>0.88148880195822754</v>
      </c>
      <c r="K51" s="47" t="str">
        <f t="shared" si="8"/>
        <v>SD</v>
      </c>
      <c r="L51" s="47" t="s">
        <v>23</v>
      </c>
      <c r="M51" s="47"/>
      <c r="N51" s="47"/>
      <c r="O51" s="47"/>
      <c r="P51" s="47"/>
      <c r="Q51" s="47"/>
      <c r="R51" s="47"/>
    </row>
    <row r="52" spans="1:18" ht="14.35" x14ac:dyDescent="0.5">
      <c r="A52" s="47" t="s">
        <v>26</v>
      </c>
      <c r="B52" s="66">
        <v>1716.1999999999998</v>
      </c>
      <c r="C52" s="66">
        <v>76050.599999999991</v>
      </c>
      <c r="D52" s="66">
        <v>5909.4</v>
      </c>
      <c r="E52" s="66">
        <v>2046.8</v>
      </c>
      <c r="F52" s="66">
        <v>1091</v>
      </c>
      <c r="G52" s="66">
        <v>7489.7</v>
      </c>
      <c r="H52" s="66">
        <v>94303.699999999983</v>
      </c>
      <c r="I52" s="66">
        <v>115699</v>
      </c>
      <c r="J52" s="36">
        <f t="shared" si="7"/>
        <v>0.8150779177002393</v>
      </c>
      <c r="K52" s="47" t="str">
        <f t="shared" si="8"/>
        <v>SH</v>
      </c>
      <c r="L52" s="47" t="s">
        <v>26</v>
      </c>
      <c r="M52" s="47"/>
      <c r="N52" s="47"/>
      <c r="O52" s="47"/>
      <c r="P52" s="47"/>
      <c r="Q52" s="47"/>
      <c r="R52" s="47"/>
    </row>
    <row r="53" spans="1:18" ht="14.35" x14ac:dyDescent="0.5">
      <c r="A53" s="47" t="s">
        <v>29</v>
      </c>
      <c r="B53" s="66">
        <v>382.33333333333326</v>
      </c>
      <c r="C53" s="66">
        <v>70366</v>
      </c>
      <c r="D53" s="66">
        <v>11896.833333333332</v>
      </c>
      <c r="E53" s="66">
        <v>1625.6</v>
      </c>
      <c r="F53" s="66">
        <v>220</v>
      </c>
      <c r="G53" s="66">
        <v>5201.3</v>
      </c>
      <c r="H53" s="66">
        <v>89692.066666666666</v>
      </c>
      <c r="I53" s="66">
        <v>102934</v>
      </c>
      <c r="J53" s="36">
        <f t="shared" si="7"/>
        <v>0.87135510780370595</v>
      </c>
      <c r="K53" s="47" t="str">
        <f t="shared" si="8"/>
        <v>TH</v>
      </c>
      <c r="L53" s="47" t="s">
        <v>29</v>
      </c>
      <c r="M53" s="47"/>
      <c r="N53" s="47"/>
      <c r="O53" s="47"/>
      <c r="P53" s="47"/>
      <c r="Q53" s="47"/>
      <c r="R53" s="47"/>
    </row>
    <row r="54" spans="1:18" ht="14.35" x14ac:dyDescent="0.5">
      <c r="A54" s="47" t="s">
        <v>32</v>
      </c>
      <c r="B54" s="66">
        <v>32.79999999999999</v>
      </c>
      <c r="C54" s="66">
        <v>1306.6000000000001</v>
      </c>
      <c r="D54" s="66">
        <v>355</v>
      </c>
      <c r="E54" s="66">
        <v>191.5</v>
      </c>
      <c r="F54" s="66">
        <v>0</v>
      </c>
      <c r="G54" s="66">
        <v>63.5</v>
      </c>
      <c r="H54" s="66">
        <v>1949.4</v>
      </c>
      <c r="I54" s="66">
        <v>2899</v>
      </c>
      <c r="J54" s="36">
        <f t="shared" si="7"/>
        <v>0.67243877199034152</v>
      </c>
      <c r="K54" s="47" t="str">
        <f t="shared" si="8"/>
        <v>TR</v>
      </c>
      <c r="L54" s="47" t="s">
        <v>32</v>
      </c>
      <c r="M54" s="47"/>
      <c r="N54" s="47"/>
      <c r="O54" s="47"/>
      <c r="P54" s="47"/>
      <c r="Q54" s="47"/>
      <c r="R54" s="47"/>
    </row>
    <row r="55" spans="1:18" ht="14.35" x14ac:dyDescent="0.5">
      <c r="A55" s="47" t="s">
        <v>116</v>
      </c>
      <c r="B55" s="66">
        <v>170.6</v>
      </c>
      <c r="C55" s="66">
        <v>1480.6000000000001</v>
      </c>
      <c r="D55" s="66">
        <v>0</v>
      </c>
      <c r="E55" s="66">
        <v>26.799999999999994</v>
      </c>
      <c r="F55" s="66">
        <v>0</v>
      </c>
      <c r="G55" s="66">
        <v>370</v>
      </c>
      <c r="H55" s="66">
        <v>2048</v>
      </c>
      <c r="I55" s="66">
        <v>2569</v>
      </c>
      <c r="J55" s="36">
        <f t="shared" si="7"/>
        <v>0.79719735305566364</v>
      </c>
      <c r="K55" s="47" t="str">
        <f t="shared" si="8"/>
        <v>WA</v>
      </c>
      <c r="L55" s="47" t="s">
        <v>116</v>
      </c>
      <c r="M55" s="47"/>
      <c r="N55" s="47"/>
      <c r="O55" s="47"/>
      <c r="P55" s="47"/>
      <c r="Q55" s="47"/>
      <c r="R55" s="47"/>
    </row>
    <row r="56" spans="1:18" ht="14.35" x14ac:dyDescent="0.5">
      <c r="A56" s="44" t="s">
        <v>62</v>
      </c>
      <c r="B56" s="66">
        <v>10186.299999999999</v>
      </c>
      <c r="C56" s="66">
        <v>283775.39999999997</v>
      </c>
      <c r="D56" s="66">
        <v>40586.466666666667</v>
      </c>
      <c r="E56" s="66">
        <v>7254.5666666666666</v>
      </c>
      <c r="F56" s="66">
        <v>1883</v>
      </c>
      <c r="G56" s="66">
        <v>21868.933333333331</v>
      </c>
      <c r="H56" s="66">
        <v>365554.66666666669</v>
      </c>
      <c r="I56" s="66">
        <v>432561.2</v>
      </c>
      <c r="J56" s="36">
        <f>H56/I56</f>
        <v>0.84509351894406315</v>
      </c>
      <c r="K56" s="47"/>
      <c r="L56" s="47"/>
      <c r="M56" s="47"/>
      <c r="N56" s="47"/>
      <c r="O56" s="47"/>
      <c r="P56" s="47"/>
      <c r="Q56" s="47"/>
      <c r="R56" s="47"/>
    </row>
    <row r="58" spans="1:18" ht="13" x14ac:dyDescent="0.45">
      <c r="A58" s="38"/>
    </row>
    <row r="59" spans="1:18" ht="13" x14ac:dyDescent="0.45">
      <c r="F59" s="39"/>
      <c r="G59" s="39"/>
      <c r="H59" s="39"/>
      <c r="K59" s="39"/>
      <c r="L59" s="39"/>
      <c r="M59" s="39"/>
    </row>
    <row r="60" spans="1:18" ht="13" x14ac:dyDescent="0.45">
      <c r="C60" s="40"/>
      <c r="D60" s="40"/>
      <c r="E60" s="40"/>
      <c r="F60" s="41"/>
      <c r="G60" s="41"/>
      <c r="H60" s="42"/>
      <c r="K60" s="38"/>
      <c r="L60" s="38"/>
      <c r="M60" s="38"/>
    </row>
    <row r="61" spans="1:18" ht="13" x14ac:dyDescent="0.45">
      <c r="C61" s="40"/>
      <c r="D61" s="40"/>
      <c r="E61" s="40"/>
      <c r="F61" s="41"/>
      <c r="G61" s="41"/>
      <c r="H61" s="42"/>
      <c r="K61" s="38"/>
      <c r="L61" s="38"/>
      <c r="M61" s="38"/>
    </row>
    <row r="62" spans="1:18" ht="13" x14ac:dyDescent="0.45">
      <c r="C62" s="40"/>
      <c r="D62" s="40"/>
      <c r="E62" s="40"/>
      <c r="F62" s="41"/>
      <c r="G62" s="41"/>
      <c r="H62" s="42"/>
      <c r="K62" s="38"/>
      <c r="L62" s="38"/>
      <c r="M62" s="38"/>
    </row>
    <row r="63" spans="1:18" ht="13" x14ac:dyDescent="0.45">
      <c r="C63" s="40"/>
      <c r="D63" s="40"/>
      <c r="E63" s="40"/>
      <c r="F63" s="41"/>
      <c r="G63" s="41"/>
      <c r="H63" s="42"/>
      <c r="K63" s="38"/>
      <c r="L63" s="38"/>
      <c r="M63" s="38"/>
    </row>
    <row r="64" spans="1:18" ht="13" x14ac:dyDescent="0.45">
      <c r="C64" s="40"/>
      <c r="D64" s="40"/>
      <c r="E64" s="40"/>
      <c r="F64" s="41"/>
      <c r="G64" s="41"/>
      <c r="H64" s="42"/>
      <c r="K64" s="38"/>
      <c r="L64" s="38"/>
      <c r="M64" s="38"/>
    </row>
    <row r="65" spans="3:13" ht="13" x14ac:dyDescent="0.45">
      <c r="C65" s="40"/>
      <c r="D65" s="40"/>
      <c r="E65" s="40"/>
      <c r="F65" s="41"/>
      <c r="G65" s="41"/>
      <c r="H65" s="42"/>
      <c r="K65" s="38"/>
      <c r="L65" s="38"/>
      <c r="M65" s="38"/>
    </row>
    <row r="66" spans="3:13" ht="13" x14ac:dyDescent="0.45">
      <c r="C66" s="40"/>
      <c r="D66" s="40"/>
      <c r="E66" s="40"/>
      <c r="F66" s="41"/>
      <c r="G66" s="41"/>
      <c r="H66" s="42"/>
      <c r="K66" s="38"/>
      <c r="L66" s="38"/>
      <c r="M66" s="38"/>
    </row>
    <row r="67" spans="3:13" ht="13" x14ac:dyDescent="0.45">
      <c r="C67" s="40"/>
      <c r="D67" s="40"/>
      <c r="E67" s="40"/>
      <c r="F67" s="41"/>
      <c r="G67" s="41"/>
      <c r="H67" s="42"/>
      <c r="K67" s="38"/>
      <c r="L67" s="38"/>
      <c r="M67" s="38"/>
    </row>
    <row r="68" spans="3:13" ht="13" x14ac:dyDescent="0.45">
      <c r="C68" s="40"/>
      <c r="D68" s="40"/>
      <c r="E68" s="40"/>
      <c r="F68" s="41"/>
      <c r="G68" s="41"/>
      <c r="H68" s="42"/>
      <c r="K68" s="38"/>
      <c r="L68" s="38"/>
      <c r="M68" s="38"/>
    </row>
    <row r="69" spans="3:13" ht="13" x14ac:dyDescent="0.45">
      <c r="C69" s="40"/>
      <c r="D69" s="40"/>
      <c r="E69" s="40"/>
      <c r="M69" s="43"/>
    </row>
    <row r="70" spans="3:13" x14ac:dyDescent="0.4">
      <c r="C70" s="40"/>
      <c r="D70" s="40"/>
      <c r="E70" s="40"/>
      <c r="M70" s="40"/>
    </row>
  </sheetData>
  <printOptions gridLines="1"/>
  <pageMargins left="1" right="1" top="1" bottom="1" header="0.75" footer="0.75"/>
  <pageSetup orientation="landscape" r:id="rId1"/>
  <headerFooter alignWithMargins="0">
    <oddHeader>&amp;C&amp;12Summary of crop irrigation requirements for 2006 and 2005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summary_by_COUNTY_for_2016</vt:lpstr>
      <vt:lpstr>summary_by_COUNTY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2016-04-06T17:32:46Z</dcterms:created>
  <dcterms:modified xsi:type="dcterms:W3CDTF">2018-04-13T14:25:19Z</dcterms:modified>
</cp:coreProperties>
</file>