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345" yWindow="225" windowWidth="13635" windowHeight="10950" tabRatio="889"/>
  </bookViews>
  <sheets>
    <sheet name="Documentation" sheetId="15" r:id="rId1"/>
    <sheet name="Stream Corridor GW Use" sheetId="4" r:id="rId2"/>
    <sheet name="Stream Corridor GW Use &amp; Precip" sheetId="11" r:id="rId3"/>
    <sheet name="GW Management Area GW Use" sheetId="5" r:id="rId4"/>
    <sheet name="Zenith 10-Year Rolling Average" sheetId="2" r:id="rId5"/>
    <sheet name="Zenith 10-Yr Roll Ave &amp; Precip" sheetId="12" r:id="rId6"/>
    <sheet name="Precipitation" sheetId="1" r:id="rId7"/>
    <sheet name="Zenith MDS" sheetId="3" r:id="rId8"/>
    <sheet name="Zenith MDS &amp; Precip" sheetId="13" r:id="rId9"/>
    <sheet name="Monitoring Well Measurements" sheetId="7" r:id="rId10"/>
    <sheet name="Basinwide GW Use" sheetId="6" r:id="rId11"/>
    <sheet name="Precip vs. GW Use" sheetId="8" r:id="rId12"/>
    <sheet name="Irrigated Acres" sheetId="10" r:id="rId13"/>
    <sheet name="MWN_WellsRemoved" sheetId="14" r:id="rId14"/>
  </sheets>
  <externalReferences>
    <externalReference r:id="rId15"/>
    <externalReference r:id="rId16"/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AL182" i="14" l="1"/>
  <c r="AK182" i="14"/>
  <c r="AJ182" i="14"/>
  <c r="AI182" i="14"/>
  <c r="AH182" i="14"/>
  <c r="AG182" i="14"/>
  <c r="AF182" i="14"/>
  <c r="AE182" i="14"/>
  <c r="AD182" i="14"/>
  <c r="AC182" i="14"/>
  <c r="AB182" i="14"/>
  <c r="AA182" i="14"/>
  <c r="Z182" i="14"/>
  <c r="Y182" i="14"/>
  <c r="X182" i="14"/>
  <c r="W182" i="14"/>
  <c r="V182" i="14"/>
  <c r="AK181" i="14"/>
  <c r="AJ181" i="14"/>
  <c r="AI181" i="14"/>
  <c r="Y181" i="14"/>
  <c r="AL180" i="14"/>
  <c r="AK180" i="14"/>
  <c r="AJ180" i="14"/>
  <c r="AI180" i="14"/>
  <c r="AH180" i="14"/>
  <c r="AG180" i="14"/>
  <c r="AF180" i="14"/>
  <c r="AE180" i="14"/>
  <c r="AD180" i="14"/>
  <c r="AC180" i="14"/>
  <c r="AB180" i="14"/>
  <c r="AA180" i="14"/>
  <c r="Z180" i="14"/>
  <c r="Y180" i="14"/>
  <c r="X180" i="14"/>
  <c r="W180" i="14"/>
  <c r="V180" i="14"/>
  <c r="AL179" i="14"/>
  <c r="AK179" i="14"/>
  <c r="AJ179" i="14"/>
  <c r="AI179" i="14"/>
  <c r="AH179" i="14"/>
  <c r="AG179" i="14"/>
  <c r="AF179" i="14"/>
  <c r="AE179" i="14"/>
  <c r="AD179" i="14"/>
  <c r="AC179" i="14"/>
  <c r="AB179" i="14"/>
  <c r="AA179" i="14"/>
  <c r="Z179" i="14"/>
  <c r="Y179" i="14"/>
  <c r="X179" i="14"/>
  <c r="W179" i="14"/>
  <c r="V179" i="14"/>
  <c r="AL178" i="14"/>
  <c r="AK178" i="14"/>
  <c r="AJ178" i="14"/>
  <c r="AI178" i="14"/>
  <c r="AH178" i="14"/>
  <c r="AG178" i="14"/>
  <c r="AF178" i="14"/>
  <c r="AE178" i="14"/>
  <c r="AD178" i="14"/>
  <c r="AC178" i="14"/>
  <c r="AB178" i="14"/>
  <c r="AA178" i="14"/>
  <c r="Z178" i="14"/>
  <c r="Y178" i="14"/>
  <c r="X178" i="14"/>
  <c r="W178" i="14"/>
  <c r="V178" i="14"/>
  <c r="AL177" i="14"/>
  <c r="AK177" i="14"/>
  <c r="AJ177" i="14"/>
  <c r="AI177" i="14"/>
  <c r="AH177" i="14"/>
  <c r="AG177" i="14"/>
  <c r="AF177" i="14"/>
  <c r="AE177" i="14"/>
  <c r="AD177" i="14"/>
  <c r="AC177" i="14"/>
  <c r="AB177" i="14"/>
  <c r="AA177" i="14"/>
  <c r="Z177" i="14"/>
  <c r="Y177" i="14"/>
  <c r="X177" i="14"/>
  <c r="W177" i="14"/>
  <c r="V177" i="14"/>
  <c r="AL176" i="14"/>
  <c r="AK176" i="14"/>
  <c r="AJ176" i="14"/>
  <c r="AI176" i="14"/>
  <c r="AH176" i="14"/>
  <c r="AG176" i="14"/>
  <c r="AF176" i="14"/>
  <c r="AE176" i="14"/>
  <c r="AD176" i="14"/>
  <c r="AC176" i="14"/>
  <c r="AB176" i="14"/>
  <c r="AA176" i="14"/>
  <c r="Z176" i="14"/>
  <c r="Y176" i="14"/>
  <c r="X176" i="14"/>
  <c r="W176" i="14"/>
  <c r="V176" i="14"/>
  <c r="AL175" i="14"/>
  <c r="AK175" i="14"/>
  <c r="AJ175" i="14"/>
  <c r="AI175" i="14"/>
  <c r="AH175" i="14"/>
  <c r="AG175" i="14"/>
  <c r="AF175" i="14"/>
  <c r="AE175" i="14"/>
  <c r="AD175" i="14"/>
  <c r="AC175" i="14"/>
  <c r="AB175" i="14"/>
  <c r="AA175" i="14"/>
  <c r="Z175" i="14"/>
  <c r="Y175" i="14"/>
  <c r="X175" i="14"/>
  <c r="W175" i="14"/>
  <c r="V175" i="14"/>
  <c r="AL174" i="14"/>
  <c r="AK174" i="14"/>
  <c r="AJ174" i="14"/>
  <c r="AI174" i="14"/>
  <c r="AH174" i="14"/>
  <c r="AG174" i="14"/>
  <c r="AF174" i="14"/>
  <c r="AE174" i="14"/>
  <c r="AD174" i="14"/>
  <c r="AC174" i="14"/>
  <c r="AB174" i="14"/>
  <c r="AA174" i="14"/>
  <c r="Z174" i="14"/>
  <c r="Y174" i="14"/>
  <c r="X174" i="14"/>
  <c r="W174" i="14"/>
  <c r="V174" i="14"/>
  <c r="AL173" i="14"/>
  <c r="AK173" i="14"/>
  <c r="AJ173" i="14"/>
  <c r="AI173" i="14"/>
  <c r="AH173" i="14"/>
  <c r="AG173" i="14"/>
  <c r="AF173" i="14"/>
  <c r="AE173" i="14"/>
  <c r="AD173" i="14"/>
  <c r="AC173" i="14"/>
  <c r="AB173" i="14"/>
  <c r="AA173" i="14"/>
  <c r="Z173" i="14"/>
  <c r="Y173" i="14"/>
  <c r="X173" i="14"/>
  <c r="W173" i="14"/>
  <c r="V173" i="14"/>
  <c r="AL172" i="14"/>
  <c r="AK172" i="14"/>
  <c r="AJ172" i="14"/>
  <c r="AI172" i="14"/>
  <c r="AH172" i="14"/>
  <c r="AG172" i="14"/>
  <c r="AF172" i="14"/>
  <c r="AE172" i="14"/>
  <c r="AD172" i="14"/>
  <c r="AC172" i="14"/>
  <c r="AB172" i="14"/>
  <c r="AA172" i="14"/>
  <c r="Z172" i="14"/>
  <c r="Y172" i="14"/>
  <c r="X172" i="14"/>
  <c r="W172" i="14"/>
  <c r="V172" i="14"/>
  <c r="AL171" i="14"/>
  <c r="AK171" i="14"/>
  <c r="AJ171" i="14"/>
  <c r="AI171" i="14"/>
  <c r="AH171" i="14"/>
  <c r="AG171" i="14"/>
  <c r="AF171" i="14"/>
  <c r="AE171" i="14"/>
  <c r="AD171" i="14"/>
  <c r="AC171" i="14"/>
  <c r="AB171" i="14"/>
  <c r="AA171" i="14"/>
  <c r="Z171" i="14"/>
  <c r="Y171" i="14"/>
  <c r="X171" i="14"/>
  <c r="W171" i="14"/>
  <c r="V171" i="14"/>
  <c r="AL170" i="14"/>
  <c r="AK170" i="14"/>
  <c r="AJ170" i="14"/>
  <c r="AI170" i="14"/>
  <c r="AH170" i="14"/>
  <c r="AG170" i="14"/>
  <c r="AF170" i="14"/>
  <c r="AE170" i="14"/>
  <c r="AD170" i="14"/>
  <c r="AC170" i="14"/>
  <c r="AB170" i="14"/>
  <c r="AA170" i="14"/>
  <c r="Z170" i="14"/>
  <c r="Y170" i="14"/>
  <c r="X170" i="14"/>
  <c r="W170" i="14"/>
  <c r="V170" i="14"/>
  <c r="AL169" i="14"/>
  <c r="AK169" i="14"/>
  <c r="AJ169" i="14"/>
  <c r="AI169" i="14"/>
  <c r="AH169" i="14"/>
  <c r="AG169" i="14"/>
  <c r="AF169" i="14"/>
  <c r="AE169" i="14"/>
  <c r="AD169" i="14"/>
  <c r="AC169" i="14"/>
  <c r="AB169" i="14"/>
  <c r="AA169" i="14"/>
  <c r="Z169" i="14"/>
  <c r="Y169" i="14"/>
  <c r="X169" i="14"/>
  <c r="W169" i="14"/>
  <c r="V169" i="14"/>
  <c r="AL168" i="14"/>
  <c r="AK168" i="14"/>
  <c r="AJ168" i="14"/>
  <c r="AI168" i="14"/>
  <c r="AH168" i="14"/>
  <c r="AG168" i="14"/>
  <c r="AF168" i="14"/>
  <c r="AE168" i="14"/>
  <c r="AD168" i="14"/>
  <c r="AC168" i="14"/>
  <c r="AB168" i="14"/>
  <c r="AA168" i="14"/>
  <c r="Z168" i="14"/>
  <c r="Y168" i="14"/>
  <c r="X168" i="14"/>
  <c r="W168" i="14"/>
  <c r="V168" i="14"/>
  <c r="AL167" i="14"/>
  <c r="AK167" i="14"/>
  <c r="AJ167" i="14"/>
  <c r="AI167" i="14"/>
  <c r="AH167" i="14"/>
  <c r="AG167" i="14"/>
  <c r="AF167" i="14"/>
  <c r="AE167" i="14"/>
  <c r="AD167" i="14"/>
  <c r="AC167" i="14"/>
  <c r="AB167" i="14"/>
  <c r="AA167" i="14"/>
  <c r="Z167" i="14"/>
  <c r="Y167" i="14"/>
  <c r="X167" i="14"/>
  <c r="W167" i="14"/>
  <c r="V167" i="14"/>
  <c r="AK166" i="14"/>
  <c r="AJ166" i="14"/>
  <c r="AG166" i="14"/>
  <c r="AD166" i="14"/>
  <c r="AC166" i="14"/>
  <c r="AB166" i="14"/>
  <c r="AA166" i="14"/>
  <c r="Z166" i="14"/>
  <c r="Y166" i="14"/>
  <c r="X166" i="14"/>
  <c r="W166" i="14"/>
  <c r="V166" i="14"/>
  <c r="AK165" i="14"/>
  <c r="AJ165" i="14"/>
  <c r="AI165" i="14"/>
  <c r="AH165" i="14"/>
  <c r="AG165" i="14"/>
  <c r="AF165" i="14"/>
  <c r="AE165" i="14"/>
  <c r="AD165" i="14"/>
  <c r="AC165" i="14"/>
  <c r="AB165" i="14"/>
  <c r="AA165" i="14"/>
  <c r="X165" i="14"/>
  <c r="W165" i="14"/>
  <c r="V165" i="14"/>
  <c r="AL160" i="14"/>
  <c r="AK160" i="14"/>
  <c r="AJ160" i="14"/>
  <c r="AI160" i="14"/>
  <c r="AH160" i="14"/>
  <c r="AG160" i="14"/>
  <c r="AF160" i="14"/>
  <c r="AE160" i="14"/>
  <c r="AD160" i="14"/>
  <c r="AC160" i="14"/>
  <c r="AB160" i="14"/>
  <c r="AA160" i="14"/>
  <c r="Z160" i="14"/>
  <c r="Y160" i="14"/>
  <c r="X160" i="14"/>
  <c r="W160" i="14"/>
  <c r="V160" i="14"/>
  <c r="AL159" i="14"/>
  <c r="AK159" i="14"/>
  <c r="AJ159" i="14"/>
  <c r="AI159" i="14"/>
  <c r="AH159" i="14"/>
  <c r="AG159" i="14"/>
  <c r="AF159" i="14"/>
  <c r="AE159" i="14"/>
  <c r="AD159" i="14"/>
  <c r="AC159" i="14"/>
  <c r="AB159" i="14"/>
  <c r="AA159" i="14"/>
  <c r="Z159" i="14"/>
  <c r="Y159" i="14"/>
  <c r="X159" i="14"/>
  <c r="W159" i="14"/>
  <c r="V159" i="14"/>
  <c r="AL158" i="14"/>
  <c r="AK158" i="14"/>
  <c r="AJ158" i="14"/>
  <c r="AI158" i="14"/>
  <c r="AH158" i="14"/>
  <c r="AG158" i="14"/>
  <c r="AF158" i="14"/>
  <c r="AE158" i="14"/>
  <c r="AD158" i="14"/>
  <c r="AC158" i="14"/>
  <c r="AB158" i="14"/>
  <c r="AA158" i="14"/>
  <c r="Z158" i="14"/>
  <c r="Y158" i="14"/>
  <c r="X158" i="14"/>
  <c r="W158" i="14"/>
  <c r="V158" i="14"/>
  <c r="AL157" i="14"/>
  <c r="AK157" i="14"/>
  <c r="AJ157" i="14"/>
  <c r="AI157" i="14"/>
  <c r="AH157" i="14"/>
  <c r="AG157" i="14"/>
  <c r="AF157" i="14"/>
  <c r="AE157" i="14"/>
  <c r="AD157" i="14"/>
  <c r="AC157" i="14"/>
  <c r="AB157" i="14"/>
  <c r="AA157" i="14"/>
  <c r="Z157" i="14"/>
  <c r="Y157" i="14"/>
  <c r="X157" i="14"/>
  <c r="W157" i="14"/>
  <c r="V157" i="14"/>
  <c r="AL156" i="14"/>
  <c r="AK156" i="14"/>
  <c r="AJ156" i="14"/>
  <c r="AI156" i="14"/>
  <c r="AH156" i="14"/>
  <c r="AG156" i="14"/>
  <c r="AF156" i="14"/>
  <c r="AC156" i="14"/>
  <c r="AB156" i="14"/>
  <c r="AA156" i="14"/>
  <c r="Z156" i="14"/>
  <c r="Y156" i="14"/>
  <c r="X156" i="14"/>
  <c r="W156" i="14"/>
  <c r="V156" i="14"/>
  <c r="AL155" i="14"/>
  <c r="AK155" i="14"/>
  <c r="AJ155" i="14"/>
  <c r="AI155" i="14"/>
  <c r="AH155" i="14"/>
  <c r="AG155" i="14"/>
  <c r="AF155" i="14"/>
  <c r="AE155" i="14"/>
  <c r="AD155" i="14"/>
  <c r="AC155" i="14"/>
  <c r="AB155" i="14"/>
  <c r="AA155" i="14"/>
  <c r="Z155" i="14"/>
  <c r="Y155" i="14"/>
  <c r="X155" i="14"/>
  <c r="W155" i="14"/>
  <c r="V155" i="14"/>
  <c r="AL154" i="14"/>
  <c r="AK154" i="14"/>
  <c r="AJ154" i="14"/>
  <c r="AI154" i="14"/>
  <c r="AH154" i="14"/>
  <c r="AG154" i="14"/>
  <c r="AF154" i="14"/>
  <c r="AE154" i="14"/>
  <c r="AD154" i="14"/>
  <c r="AC154" i="14"/>
  <c r="AB154" i="14"/>
  <c r="AA154" i="14"/>
  <c r="Z154" i="14"/>
  <c r="Y154" i="14"/>
  <c r="X154" i="14"/>
  <c r="W154" i="14"/>
  <c r="V154" i="14"/>
  <c r="AL153" i="14"/>
  <c r="AK153" i="14"/>
  <c r="AJ153" i="14"/>
  <c r="AI153" i="14"/>
  <c r="AH153" i="14"/>
  <c r="AG153" i="14"/>
  <c r="AF153" i="14"/>
  <c r="AE153" i="14"/>
  <c r="AD153" i="14"/>
  <c r="AA153" i="14"/>
  <c r="Z153" i="14"/>
  <c r="Y153" i="14"/>
  <c r="X153" i="14"/>
  <c r="W153" i="14"/>
  <c r="V153" i="14"/>
  <c r="AL152" i="14"/>
  <c r="AK152" i="14"/>
  <c r="AJ152" i="14"/>
  <c r="AI152" i="14"/>
  <c r="AH152" i="14"/>
  <c r="AG152" i="14"/>
  <c r="AF152" i="14"/>
  <c r="AE152" i="14"/>
  <c r="AD152" i="14"/>
  <c r="AC152" i="14"/>
  <c r="AB152" i="14"/>
  <c r="AA152" i="14"/>
  <c r="Z152" i="14"/>
  <c r="Y152" i="14"/>
  <c r="X152" i="14"/>
  <c r="W152" i="14"/>
  <c r="AL151" i="14"/>
  <c r="AK151" i="14"/>
  <c r="AJ151" i="14"/>
  <c r="AI151" i="14"/>
  <c r="AH151" i="14"/>
  <c r="AG151" i="14"/>
  <c r="AF151" i="14"/>
  <c r="AE151" i="14"/>
  <c r="AD151" i="14"/>
  <c r="AC151" i="14"/>
  <c r="AB151" i="14"/>
  <c r="AA151" i="14"/>
  <c r="Z151" i="14"/>
  <c r="Y151" i="14"/>
  <c r="X151" i="14"/>
  <c r="W151" i="14"/>
  <c r="V151" i="14"/>
  <c r="AL150" i="14"/>
  <c r="AK150" i="14"/>
  <c r="AJ150" i="14"/>
  <c r="AI150" i="14"/>
  <c r="AH150" i="14"/>
  <c r="AG150" i="14"/>
  <c r="AF150" i="14"/>
  <c r="AE150" i="14"/>
  <c r="AD150" i="14"/>
  <c r="AC150" i="14"/>
  <c r="AB150" i="14"/>
  <c r="AA150" i="14"/>
  <c r="Z150" i="14"/>
  <c r="Y150" i="14"/>
  <c r="X150" i="14"/>
  <c r="W150" i="14"/>
  <c r="V150" i="14"/>
  <c r="AL149" i="14"/>
  <c r="AK149" i="14"/>
  <c r="AJ149" i="14"/>
  <c r="AI149" i="14"/>
  <c r="AH149" i="14"/>
  <c r="AG149" i="14"/>
  <c r="AF149" i="14"/>
  <c r="AE149" i="14"/>
  <c r="AD149" i="14"/>
  <c r="AC149" i="14"/>
  <c r="AB149" i="14"/>
  <c r="AA149" i="14"/>
  <c r="Z149" i="14"/>
  <c r="Y149" i="14"/>
  <c r="X149" i="14"/>
  <c r="W149" i="14"/>
  <c r="V149" i="14"/>
  <c r="AL148" i="14"/>
  <c r="AK148" i="14"/>
  <c r="AJ148" i="14"/>
  <c r="AI148" i="14"/>
  <c r="AH148" i="14"/>
  <c r="AG148" i="14"/>
  <c r="AF148" i="14"/>
  <c r="AE148" i="14"/>
  <c r="AD148" i="14"/>
  <c r="AC148" i="14"/>
  <c r="AB148" i="14"/>
  <c r="AA148" i="14"/>
  <c r="Z148" i="14"/>
  <c r="Y148" i="14"/>
  <c r="X148" i="14"/>
  <c r="W148" i="14"/>
  <c r="V148" i="14"/>
  <c r="AL147" i="14"/>
  <c r="AK147" i="14"/>
  <c r="AJ147" i="14"/>
  <c r="AI147" i="14"/>
  <c r="AH147" i="14"/>
  <c r="AG147" i="14"/>
  <c r="AF147" i="14"/>
  <c r="AE147" i="14"/>
  <c r="AD147" i="14"/>
  <c r="AC147" i="14"/>
  <c r="AB147" i="14"/>
  <c r="AA147" i="14"/>
  <c r="Z147" i="14"/>
  <c r="Y147" i="14"/>
  <c r="X147" i="14"/>
  <c r="W147" i="14"/>
  <c r="V147" i="14"/>
  <c r="AL146" i="14"/>
  <c r="AK146" i="14"/>
  <c r="AJ146" i="14"/>
  <c r="AI146" i="14"/>
  <c r="AH146" i="14"/>
  <c r="AG146" i="14"/>
  <c r="AF146" i="14"/>
  <c r="AE146" i="14"/>
  <c r="AD146" i="14"/>
  <c r="AC146" i="14"/>
  <c r="AB146" i="14"/>
  <c r="AA146" i="14"/>
  <c r="Z146" i="14"/>
  <c r="Y146" i="14"/>
  <c r="X146" i="14"/>
  <c r="W146" i="14"/>
  <c r="V146" i="14"/>
  <c r="AK145" i="14"/>
  <c r="AJ145" i="14"/>
  <c r="AI145" i="14"/>
  <c r="AH145" i="14"/>
  <c r="AG145" i="14"/>
  <c r="AF145" i="14"/>
  <c r="AE145" i="14"/>
  <c r="AD145" i="14"/>
  <c r="AC145" i="14"/>
  <c r="AB145" i="14"/>
  <c r="AA145" i="14"/>
  <c r="Z145" i="14"/>
  <c r="Y145" i="14"/>
  <c r="X145" i="14"/>
  <c r="W145" i="14"/>
  <c r="V145" i="14"/>
  <c r="AL144" i="14"/>
  <c r="AK144" i="14"/>
  <c r="AJ144" i="14"/>
  <c r="AI144" i="14"/>
  <c r="AH144" i="14"/>
  <c r="AG144" i="14"/>
  <c r="AF144" i="14"/>
  <c r="AE144" i="14"/>
  <c r="AD144" i="14"/>
  <c r="AC144" i="14"/>
  <c r="AB144" i="14"/>
  <c r="AA144" i="14"/>
  <c r="Z144" i="14"/>
  <c r="Y144" i="14"/>
  <c r="X144" i="14"/>
  <c r="W144" i="14"/>
  <c r="V144" i="14"/>
  <c r="AL143" i="14"/>
  <c r="AK143" i="14"/>
  <c r="AJ143" i="14"/>
  <c r="AE143" i="14"/>
  <c r="AD143" i="14"/>
  <c r="X143" i="14"/>
  <c r="W143" i="14"/>
  <c r="V143" i="14"/>
  <c r="AL142" i="14"/>
  <c r="AK142" i="14"/>
  <c r="AJ142" i="14"/>
  <c r="AI142" i="14"/>
  <c r="AH142" i="14"/>
  <c r="AG142" i="14"/>
  <c r="AF142" i="14"/>
  <c r="AE142" i="14"/>
  <c r="AB142" i="14"/>
  <c r="AA142" i="14"/>
  <c r="Z142" i="14"/>
  <c r="Y142" i="14"/>
  <c r="X142" i="14"/>
  <c r="W142" i="14"/>
  <c r="V142" i="14"/>
  <c r="AL141" i="14"/>
  <c r="AK141" i="14"/>
  <c r="AJ141" i="14"/>
  <c r="AI141" i="14"/>
  <c r="AH141" i="14"/>
  <c r="AG141" i="14"/>
  <c r="AF141" i="14"/>
  <c r="AE141" i="14"/>
  <c r="AD141" i="14"/>
  <c r="AC141" i="14"/>
  <c r="AB141" i="14"/>
  <c r="AA141" i="14"/>
  <c r="Z141" i="14"/>
  <c r="Y141" i="14"/>
  <c r="X141" i="14"/>
  <c r="W141" i="14"/>
  <c r="V141" i="14"/>
  <c r="AL140" i="14"/>
  <c r="AK140" i="14"/>
  <c r="AJ140" i="14"/>
  <c r="AI140" i="14"/>
  <c r="AH140" i="14"/>
  <c r="AG140" i="14"/>
  <c r="AF140" i="14"/>
  <c r="AE140" i="14"/>
  <c r="AD140" i="14"/>
  <c r="AC140" i="14"/>
  <c r="AB140" i="14"/>
  <c r="AA140" i="14"/>
  <c r="Z140" i="14"/>
  <c r="Y140" i="14"/>
  <c r="X140" i="14"/>
  <c r="W140" i="14"/>
  <c r="V140" i="14"/>
  <c r="AL139" i="14"/>
  <c r="AK139" i="14"/>
  <c r="AJ139" i="14"/>
  <c r="AI139" i="14"/>
  <c r="AH139" i="14"/>
  <c r="AG139" i="14"/>
  <c r="AF139" i="14"/>
  <c r="AE139" i="14"/>
  <c r="AD139" i="14"/>
  <c r="AC139" i="14"/>
  <c r="AB139" i="14"/>
  <c r="AA139" i="14"/>
  <c r="Z139" i="14"/>
  <c r="Y139" i="14"/>
  <c r="X139" i="14"/>
  <c r="W139" i="14"/>
  <c r="V139" i="14"/>
  <c r="AL138" i="14"/>
  <c r="AK138" i="14"/>
  <c r="AJ138" i="14"/>
  <c r="AI138" i="14"/>
  <c r="AH138" i="14"/>
  <c r="AG138" i="14"/>
  <c r="AF138" i="14"/>
  <c r="AE138" i="14"/>
  <c r="AD138" i="14"/>
  <c r="AC138" i="14"/>
  <c r="AB138" i="14"/>
  <c r="AA138" i="14"/>
  <c r="Z138" i="14"/>
  <c r="Y138" i="14"/>
  <c r="X138" i="14"/>
  <c r="W138" i="14"/>
  <c r="V138" i="14"/>
  <c r="AL137" i="14"/>
  <c r="AK137" i="14"/>
  <c r="AJ137" i="14"/>
  <c r="AI137" i="14"/>
  <c r="AH137" i="14"/>
  <c r="AG137" i="14"/>
  <c r="AF137" i="14"/>
  <c r="AE137" i="14"/>
  <c r="AD137" i="14"/>
  <c r="AC137" i="14"/>
  <c r="AB137" i="14"/>
  <c r="Y137" i="14"/>
  <c r="AL136" i="14"/>
  <c r="AK136" i="14"/>
  <c r="AJ136" i="14"/>
  <c r="AI136" i="14"/>
  <c r="AH136" i="14"/>
  <c r="AG136" i="14"/>
  <c r="AF136" i="14"/>
  <c r="AE136" i="14"/>
  <c r="AD136" i="14"/>
  <c r="AC136" i="14"/>
  <c r="AB136" i="14"/>
  <c r="AA136" i="14"/>
  <c r="Z136" i="14"/>
  <c r="Y136" i="14"/>
  <c r="X136" i="14"/>
  <c r="W136" i="14"/>
  <c r="V136" i="14"/>
  <c r="AL135" i="14"/>
  <c r="AK135" i="14"/>
  <c r="AJ135" i="14"/>
  <c r="AI135" i="14"/>
  <c r="AH135" i="14"/>
  <c r="AG135" i="14"/>
  <c r="AF135" i="14"/>
  <c r="AE135" i="14"/>
  <c r="AD135" i="14"/>
  <c r="AC135" i="14"/>
  <c r="AB135" i="14"/>
  <c r="AA135" i="14"/>
  <c r="Z135" i="14"/>
  <c r="Y135" i="14"/>
  <c r="X135" i="14"/>
  <c r="W135" i="14"/>
  <c r="V135" i="14"/>
  <c r="AL130" i="14"/>
  <c r="AK130" i="14"/>
  <c r="AJ130" i="14"/>
  <c r="AI130" i="14"/>
  <c r="AH130" i="14"/>
  <c r="AG130" i="14"/>
  <c r="AF130" i="14"/>
  <c r="AE130" i="14"/>
  <c r="AD130" i="14"/>
  <c r="AC130" i="14"/>
  <c r="AB130" i="14"/>
  <c r="AL129" i="14"/>
  <c r="AK129" i="14"/>
  <c r="AJ129" i="14"/>
  <c r="AI129" i="14"/>
  <c r="AH129" i="14"/>
  <c r="AG129" i="14"/>
  <c r="AF129" i="14"/>
  <c r="AE129" i="14"/>
  <c r="AD129" i="14"/>
  <c r="AC129" i="14"/>
  <c r="AB129" i="14"/>
  <c r="AA129" i="14"/>
  <c r="Z129" i="14"/>
  <c r="Y129" i="14"/>
  <c r="X129" i="14"/>
  <c r="W129" i="14"/>
  <c r="V129" i="14"/>
  <c r="AK128" i="14"/>
  <c r="AJ128" i="14"/>
  <c r="AI128" i="14"/>
  <c r="AH128" i="14"/>
  <c r="AG128" i="14"/>
  <c r="AF128" i="14"/>
  <c r="AE128" i="14"/>
  <c r="AD128" i="14"/>
  <c r="AC128" i="14"/>
  <c r="AB128" i="14"/>
  <c r="AA128" i="14"/>
  <c r="Z128" i="14"/>
  <c r="Y128" i="14"/>
  <c r="X128" i="14"/>
  <c r="W128" i="14"/>
  <c r="V128" i="14"/>
  <c r="AK127" i="14"/>
  <c r="AJ127" i="14"/>
  <c r="AI127" i="14"/>
  <c r="AH127" i="14"/>
  <c r="AG127" i="14"/>
  <c r="AF127" i="14"/>
  <c r="AE127" i="14"/>
  <c r="AD127" i="14"/>
  <c r="AC127" i="14"/>
  <c r="AB127" i="14"/>
  <c r="AA127" i="14"/>
  <c r="Z127" i="14"/>
  <c r="Y127" i="14"/>
  <c r="X127" i="14"/>
  <c r="W127" i="14"/>
  <c r="V127" i="14"/>
  <c r="AL126" i="14"/>
  <c r="AK126" i="14"/>
  <c r="AJ126" i="14"/>
  <c r="AI126" i="14"/>
  <c r="AH126" i="14"/>
  <c r="AG126" i="14"/>
  <c r="AF126" i="14"/>
  <c r="AE126" i="14"/>
  <c r="AD126" i="14"/>
  <c r="AC126" i="14"/>
  <c r="AB126" i="14"/>
  <c r="AA126" i="14"/>
  <c r="Z126" i="14"/>
  <c r="Y126" i="14"/>
  <c r="X126" i="14"/>
  <c r="W126" i="14"/>
  <c r="V126" i="14"/>
  <c r="AK125" i="14"/>
  <c r="AJ125" i="14"/>
  <c r="AI125" i="14"/>
  <c r="AH125" i="14"/>
  <c r="AG125" i="14"/>
  <c r="AF125" i="14"/>
  <c r="AE125" i="14"/>
  <c r="AD125" i="14"/>
  <c r="AC125" i="14"/>
  <c r="AB125" i="14"/>
  <c r="AA125" i="14"/>
  <c r="Z125" i="14"/>
  <c r="Y125" i="14"/>
  <c r="X125" i="14"/>
  <c r="W125" i="14"/>
  <c r="V125" i="14"/>
  <c r="AL124" i="14"/>
  <c r="AK124" i="14"/>
  <c r="AJ124" i="14"/>
  <c r="AI124" i="14"/>
  <c r="AH124" i="14"/>
  <c r="AG124" i="14"/>
  <c r="AF124" i="14"/>
  <c r="AE124" i="14"/>
  <c r="AD124" i="14"/>
  <c r="AC124" i="14"/>
  <c r="AB124" i="14"/>
  <c r="AA124" i="14"/>
  <c r="Z124" i="14"/>
  <c r="Y124" i="14"/>
  <c r="X124" i="14"/>
  <c r="W124" i="14"/>
  <c r="V124" i="14"/>
  <c r="AL123" i="14"/>
  <c r="AK123" i="14"/>
  <c r="AJ123" i="14"/>
  <c r="AI123" i="14"/>
  <c r="AH123" i="14"/>
  <c r="Y123" i="14"/>
  <c r="X123" i="14"/>
  <c r="W123" i="14"/>
  <c r="V123" i="14"/>
  <c r="AL122" i="14"/>
  <c r="AK122" i="14"/>
  <c r="AJ122" i="14"/>
  <c r="AI122" i="14"/>
  <c r="AH122" i="14"/>
  <c r="AG122" i="14"/>
  <c r="AF122" i="14"/>
  <c r="AE122" i="14"/>
  <c r="AD122" i="14"/>
  <c r="AC122" i="14"/>
  <c r="AB122" i="14"/>
  <c r="AA122" i="14"/>
  <c r="Z122" i="14"/>
  <c r="Y122" i="14"/>
  <c r="X122" i="14"/>
  <c r="W122" i="14"/>
  <c r="V122" i="14"/>
  <c r="AL121" i="14"/>
  <c r="AK121" i="14"/>
  <c r="AJ121" i="14"/>
  <c r="AI121" i="14"/>
  <c r="AH121" i="14"/>
  <c r="AG121" i="14"/>
  <c r="AF121" i="14"/>
  <c r="AE121" i="14"/>
  <c r="AD121" i="14"/>
  <c r="AC121" i="14"/>
  <c r="AB121" i="14"/>
  <c r="AA121" i="14"/>
  <c r="Z121" i="14"/>
  <c r="Y121" i="14"/>
  <c r="X121" i="14"/>
  <c r="W121" i="14"/>
  <c r="V121" i="14"/>
  <c r="AJ120" i="14"/>
  <c r="AI120" i="14"/>
  <c r="AH120" i="14"/>
  <c r="AG120" i="14"/>
  <c r="AF120" i="14"/>
  <c r="AE120" i="14"/>
  <c r="AD120" i="14"/>
  <c r="AC120" i="14"/>
  <c r="AB120" i="14"/>
  <c r="AA120" i="14"/>
  <c r="Z120" i="14"/>
  <c r="Y120" i="14"/>
  <c r="X120" i="14"/>
  <c r="W120" i="14"/>
  <c r="V120" i="14"/>
  <c r="AL119" i="14"/>
  <c r="AK119" i="14"/>
  <c r="AJ119" i="14"/>
  <c r="AI119" i="14"/>
  <c r="AH119" i="14"/>
  <c r="AG119" i="14"/>
  <c r="AF119" i="14"/>
  <c r="AE119" i="14"/>
  <c r="AD119" i="14"/>
  <c r="AC119" i="14"/>
  <c r="AB119" i="14"/>
  <c r="AA119" i="14"/>
  <c r="Z119" i="14"/>
  <c r="Y119" i="14"/>
  <c r="X119" i="14"/>
  <c r="W119" i="14"/>
  <c r="V119" i="14"/>
  <c r="AL118" i="14"/>
  <c r="AK118" i="14"/>
  <c r="AJ118" i="14"/>
  <c r="AI118" i="14"/>
  <c r="AH118" i="14"/>
  <c r="AG118" i="14"/>
  <c r="AF118" i="14"/>
  <c r="AE118" i="14"/>
  <c r="AD118" i="14"/>
  <c r="AC118" i="14"/>
  <c r="AB118" i="14"/>
  <c r="AA118" i="14"/>
  <c r="Z118" i="14"/>
  <c r="Y118" i="14"/>
  <c r="X118" i="14"/>
  <c r="W118" i="14"/>
  <c r="V118" i="14"/>
  <c r="AL117" i="14"/>
  <c r="AK117" i="14"/>
  <c r="AJ117" i="14"/>
  <c r="AI117" i="14"/>
  <c r="AH117" i="14"/>
  <c r="AG117" i="14"/>
  <c r="AF117" i="14"/>
  <c r="AE117" i="14"/>
  <c r="AD117" i="14"/>
  <c r="AC117" i="14"/>
  <c r="AB117" i="14"/>
  <c r="AA117" i="14"/>
  <c r="Z117" i="14"/>
  <c r="Y117" i="14"/>
  <c r="X117" i="14"/>
  <c r="W117" i="14"/>
  <c r="V117" i="14"/>
  <c r="AL116" i="14"/>
  <c r="AK116" i="14"/>
  <c r="AJ116" i="14"/>
  <c r="AI116" i="14"/>
  <c r="AH116" i="14"/>
  <c r="AG116" i="14"/>
  <c r="AF116" i="14"/>
  <c r="AE116" i="14"/>
  <c r="AD116" i="14"/>
  <c r="AC116" i="14"/>
  <c r="AB116" i="14"/>
  <c r="AA116" i="14"/>
  <c r="Z116" i="14"/>
  <c r="Y116" i="14"/>
  <c r="X116" i="14"/>
  <c r="W116" i="14"/>
  <c r="V116" i="14"/>
  <c r="AL115" i="14"/>
  <c r="AK115" i="14"/>
  <c r="AJ115" i="14"/>
  <c r="AI115" i="14"/>
  <c r="AH115" i="14"/>
  <c r="AG115" i="14"/>
  <c r="AF115" i="14"/>
  <c r="AE115" i="14"/>
  <c r="AD115" i="14"/>
  <c r="AC115" i="14"/>
  <c r="AB115" i="14"/>
  <c r="AA115" i="14"/>
  <c r="Z115" i="14"/>
  <c r="Y115" i="14"/>
  <c r="X115" i="14"/>
  <c r="W115" i="14"/>
  <c r="V115" i="14"/>
  <c r="AL114" i="14"/>
  <c r="AK114" i="14"/>
  <c r="AJ114" i="14"/>
  <c r="AI114" i="14"/>
  <c r="AH114" i="14"/>
  <c r="AF113" i="14"/>
  <c r="AE113" i="14"/>
  <c r="AD113" i="14"/>
  <c r="AC113" i="14"/>
  <c r="AB113" i="14"/>
  <c r="AA113" i="14"/>
  <c r="Z113" i="14"/>
  <c r="Y113" i="14"/>
  <c r="X113" i="14"/>
  <c r="W113" i="14"/>
  <c r="V113" i="14"/>
  <c r="AL112" i="14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AL111" i="14"/>
  <c r="AK111" i="14"/>
  <c r="AJ111" i="14"/>
  <c r="AI111" i="14"/>
  <c r="AH111" i="14"/>
  <c r="AG111" i="14"/>
  <c r="AF111" i="14"/>
  <c r="AE111" i="14"/>
  <c r="AD111" i="14"/>
  <c r="AC111" i="14"/>
  <c r="AB111" i="14"/>
  <c r="AA111" i="14"/>
  <c r="Z111" i="14"/>
  <c r="Y111" i="14"/>
  <c r="X111" i="14"/>
  <c r="W111" i="14"/>
  <c r="V111" i="14"/>
  <c r="AL110" i="14"/>
  <c r="AK110" i="14"/>
  <c r="AJ110" i="14"/>
  <c r="AI110" i="14"/>
  <c r="AH110" i="14"/>
  <c r="AG110" i="14"/>
  <c r="AF110" i="14"/>
  <c r="AE110" i="14"/>
  <c r="AD110" i="14"/>
  <c r="AC110" i="14"/>
  <c r="AB110" i="14"/>
  <c r="AA110" i="14"/>
  <c r="Z110" i="14"/>
  <c r="Y110" i="14"/>
  <c r="X110" i="14"/>
  <c r="W110" i="14"/>
  <c r="V110" i="14"/>
  <c r="AL109" i="14"/>
  <c r="AK109" i="14"/>
  <c r="AJ109" i="14"/>
  <c r="AI109" i="14"/>
  <c r="AH109" i="14"/>
  <c r="AG109" i="14"/>
  <c r="AF109" i="14"/>
  <c r="AE109" i="14"/>
  <c r="AD109" i="14"/>
  <c r="AC109" i="14"/>
  <c r="AB109" i="14"/>
  <c r="AA109" i="14"/>
  <c r="Z109" i="14"/>
  <c r="Y109" i="14"/>
  <c r="X109" i="14"/>
  <c r="W109" i="14"/>
  <c r="V109" i="14"/>
  <c r="AL108" i="14"/>
  <c r="AK108" i="14"/>
  <c r="AJ108" i="14"/>
  <c r="AI108" i="14"/>
  <c r="AH108" i="14"/>
  <c r="AG108" i="14"/>
  <c r="AF108" i="14"/>
  <c r="AE108" i="14"/>
  <c r="AD108" i="14"/>
  <c r="AC108" i="14"/>
  <c r="AB108" i="14"/>
  <c r="AA108" i="14"/>
  <c r="Z108" i="14"/>
  <c r="Y108" i="14"/>
  <c r="X108" i="14"/>
  <c r="W108" i="14"/>
  <c r="V108" i="14"/>
  <c r="AL107" i="14"/>
  <c r="AK107" i="14"/>
  <c r="AJ107" i="14"/>
  <c r="AI107" i="14"/>
  <c r="AH107" i="14"/>
  <c r="AG107" i="14"/>
  <c r="AF107" i="14"/>
  <c r="AE107" i="14"/>
  <c r="AD107" i="14"/>
  <c r="AC107" i="14"/>
  <c r="AB107" i="14"/>
  <c r="AA107" i="14"/>
  <c r="Z107" i="14"/>
  <c r="Y107" i="14"/>
  <c r="X107" i="14"/>
  <c r="W107" i="14"/>
  <c r="V107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AL104" i="14"/>
  <c r="AK104" i="14"/>
  <c r="AJ104" i="14"/>
  <c r="AI104" i="14"/>
  <c r="AH104" i="14"/>
  <c r="AG104" i="14"/>
  <c r="AF104" i="14"/>
  <c r="AE104" i="14"/>
  <c r="AD104" i="14"/>
  <c r="AC104" i="14"/>
  <c r="AB104" i="14"/>
  <c r="AA104" i="14"/>
  <c r="Z104" i="14"/>
  <c r="Y104" i="14"/>
  <c r="X104" i="14"/>
  <c r="W104" i="14"/>
  <c r="V104" i="14"/>
  <c r="AL103" i="14"/>
  <c r="AK103" i="14"/>
  <c r="AJ103" i="14"/>
  <c r="AI103" i="14"/>
  <c r="AH103" i="14"/>
  <c r="AG103" i="14"/>
  <c r="AF103" i="14"/>
  <c r="AE103" i="14"/>
  <c r="AD103" i="14"/>
  <c r="AC103" i="14"/>
  <c r="AB103" i="14"/>
  <c r="AA103" i="14"/>
  <c r="Z103" i="14"/>
  <c r="Y103" i="14"/>
  <c r="X103" i="14"/>
  <c r="W103" i="14"/>
  <c r="V103" i="14"/>
  <c r="AL102" i="14"/>
  <c r="AK102" i="14"/>
  <c r="AJ102" i="14"/>
  <c r="AI102" i="14"/>
  <c r="AH102" i="14"/>
  <c r="AG102" i="14"/>
  <c r="AF102" i="14"/>
  <c r="AE102" i="14"/>
  <c r="AD102" i="14"/>
  <c r="AB101" i="14"/>
  <c r="Y101" i="14"/>
  <c r="X101" i="14"/>
  <c r="W101" i="14"/>
  <c r="V101" i="14"/>
  <c r="AL100" i="14"/>
  <c r="AK100" i="14"/>
  <c r="AJ100" i="14"/>
  <c r="AI100" i="14"/>
  <c r="AH100" i="14"/>
  <c r="AG100" i="14"/>
  <c r="AF100" i="14"/>
  <c r="AE100" i="14"/>
  <c r="AD100" i="14"/>
  <c r="AC100" i="14"/>
  <c r="AB100" i="14"/>
  <c r="AA100" i="14"/>
  <c r="Z100" i="14"/>
  <c r="Y100" i="14"/>
  <c r="X100" i="14"/>
  <c r="W100" i="14"/>
  <c r="V100" i="14"/>
  <c r="AL99" i="14"/>
  <c r="AK99" i="14"/>
  <c r="AJ99" i="14"/>
  <c r="AI99" i="14"/>
  <c r="AH99" i="14"/>
  <c r="AG99" i="14"/>
  <c r="AF99" i="14"/>
  <c r="AE99" i="14"/>
  <c r="AD99" i="14"/>
  <c r="AC99" i="14"/>
  <c r="AB99" i="14"/>
  <c r="AA99" i="14"/>
  <c r="Z99" i="14"/>
  <c r="Y99" i="14"/>
  <c r="X99" i="14"/>
  <c r="W99" i="14"/>
  <c r="V99" i="14"/>
  <c r="AL98" i="14"/>
  <c r="AK98" i="14"/>
  <c r="AJ98" i="14"/>
  <c r="AI98" i="14"/>
  <c r="AH98" i="14"/>
  <c r="AG98" i="14"/>
  <c r="AF98" i="14"/>
  <c r="AE98" i="14"/>
  <c r="AD98" i="14"/>
  <c r="AC98" i="14"/>
  <c r="AB98" i="14"/>
  <c r="AA98" i="14"/>
  <c r="Z98" i="14"/>
  <c r="Y98" i="14"/>
  <c r="X98" i="14"/>
  <c r="W98" i="14"/>
  <c r="V98" i="14"/>
  <c r="AL97" i="14"/>
  <c r="AK97" i="14"/>
  <c r="AJ97" i="14"/>
  <c r="AI97" i="14"/>
  <c r="AH97" i="14"/>
  <c r="AG97" i="14"/>
  <c r="AF97" i="14"/>
  <c r="AE97" i="14"/>
  <c r="AD97" i="14"/>
  <c r="AA97" i="14"/>
  <c r="Z97" i="14"/>
  <c r="Y97" i="14"/>
  <c r="X97" i="14"/>
  <c r="W97" i="14"/>
  <c r="V97" i="14"/>
  <c r="AL96" i="14"/>
  <c r="AK96" i="14"/>
  <c r="AJ96" i="14"/>
  <c r="AI96" i="14"/>
  <c r="AH96" i="14"/>
  <c r="AG96" i="14"/>
  <c r="AF96" i="14"/>
  <c r="AE96" i="14"/>
  <c r="AD96" i="14"/>
  <c r="AC96" i="14"/>
  <c r="AB96" i="14"/>
  <c r="AA96" i="14"/>
  <c r="Z96" i="14"/>
  <c r="Y96" i="14"/>
  <c r="X96" i="14"/>
  <c r="W96" i="14"/>
  <c r="V96" i="14"/>
  <c r="AL95" i="14"/>
  <c r="AK95" i="14"/>
  <c r="AJ95" i="14"/>
  <c r="AI95" i="14"/>
  <c r="AH95" i="14"/>
  <c r="AG95" i="14"/>
  <c r="AF95" i="14"/>
  <c r="AE95" i="14"/>
  <c r="AD95" i="14"/>
  <c r="AC95" i="14"/>
  <c r="AB95" i="14"/>
  <c r="AA95" i="14"/>
  <c r="Z95" i="14"/>
  <c r="Y95" i="14"/>
  <c r="X95" i="14"/>
  <c r="W95" i="14"/>
  <c r="V95" i="14"/>
  <c r="AL94" i="14"/>
  <c r="AK94" i="14"/>
  <c r="AJ94" i="14"/>
  <c r="AI94" i="14"/>
  <c r="AH94" i="14"/>
  <c r="AG94" i="14"/>
  <c r="AF94" i="14"/>
  <c r="AE94" i="14"/>
  <c r="AD94" i="14"/>
  <c r="AC94" i="14"/>
  <c r="AB94" i="14"/>
  <c r="AA94" i="14"/>
  <c r="Z94" i="14"/>
  <c r="Y94" i="14"/>
  <c r="X94" i="14"/>
  <c r="W94" i="14"/>
  <c r="AL93" i="14"/>
  <c r="AK93" i="14"/>
  <c r="AJ93" i="14"/>
  <c r="AI93" i="14"/>
  <c r="AH93" i="14"/>
  <c r="AG93" i="14"/>
  <c r="AF93" i="14"/>
  <c r="AE93" i="14"/>
  <c r="AD93" i="14"/>
  <c r="AC93" i="14"/>
  <c r="AB93" i="14"/>
  <c r="AA93" i="14"/>
  <c r="Z93" i="14"/>
  <c r="Y93" i="14"/>
  <c r="X93" i="14"/>
  <c r="W93" i="14"/>
  <c r="V93" i="14"/>
  <c r="AL92" i="14"/>
  <c r="AK92" i="14"/>
  <c r="AJ92" i="14"/>
  <c r="AI92" i="14"/>
  <c r="AH92" i="14"/>
  <c r="AG92" i="14"/>
  <c r="AF92" i="14"/>
  <c r="AE92" i="14"/>
  <c r="AD92" i="14"/>
  <c r="AC92" i="14"/>
  <c r="AB92" i="14"/>
  <c r="AA92" i="14"/>
  <c r="Z92" i="14"/>
  <c r="Y92" i="14"/>
  <c r="X92" i="14"/>
  <c r="W92" i="14"/>
  <c r="V92" i="14"/>
  <c r="AL91" i="14"/>
  <c r="AK91" i="14"/>
  <c r="AJ91" i="14"/>
  <c r="AI91" i="14"/>
  <c r="AH91" i="14"/>
  <c r="AG91" i="14"/>
  <c r="AF91" i="14"/>
  <c r="AE91" i="14"/>
  <c r="AD91" i="14"/>
  <c r="AC91" i="14"/>
  <c r="AB91" i="14"/>
  <c r="AA91" i="14"/>
  <c r="Z91" i="14"/>
  <c r="Y91" i="14"/>
  <c r="X91" i="14"/>
  <c r="W91" i="14"/>
  <c r="V91" i="14"/>
  <c r="AL90" i="14"/>
  <c r="AK90" i="14"/>
  <c r="AJ90" i="14"/>
  <c r="AI90" i="14"/>
  <c r="AH90" i="14"/>
  <c r="AG90" i="14"/>
  <c r="AF90" i="14"/>
  <c r="AE90" i="14"/>
  <c r="AD90" i="14"/>
  <c r="AC90" i="14"/>
  <c r="AB90" i="14"/>
  <c r="AA90" i="14"/>
  <c r="Z90" i="14"/>
  <c r="Y90" i="14"/>
  <c r="X90" i="14"/>
  <c r="W90" i="14"/>
  <c r="V90" i="14"/>
  <c r="AL89" i="14"/>
  <c r="AK89" i="14"/>
  <c r="AJ89" i="14"/>
  <c r="AI89" i="14"/>
  <c r="AH89" i="14"/>
  <c r="AG89" i="14"/>
  <c r="AF89" i="14"/>
  <c r="AE89" i="14"/>
  <c r="AD89" i="14"/>
  <c r="AC89" i="14"/>
  <c r="AB89" i="14"/>
  <c r="AA89" i="14"/>
  <c r="Z89" i="14"/>
  <c r="Y89" i="14"/>
  <c r="X89" i="14"/>
  <c r="W89" i="14"/>
  <c r="V89" i="14"/>
  <c r="AL88" i="14"/>
  <c r="AK88" i="14"/>
  <c r="AJ88" i="14"/>
  <c r="AI88" i="14"/>
  <c r="AH88" i="14"/>
  <c r="AG88" i="14"/>
  <c r="AF88" i="14"/>
  <c r="AE88" i="14"/>
  <c r="AD88" i="14"/>
  <c r="AC88" i="14"/>
  <c r="AB88" i="14"/>
  <c r="AA88" i="14"/>
  <c r="Z88" i="14"/>
  <c r="Y88" i="14"/>
  <c r="X88" i="14"/>
  <c r="W88" i="14"/>
  <c r="V88" i="14"/>
  <c r="AL87" i="14"/>
  <c r="AJ86" i="14"/>
  <c r="AI86" i="14"/>
  <c r="AH86" i="14"/>
  <c r="AG86" i="14"/>
  <c r="AF86" i="14"/>
  <c r="AE86" i="14"/>
  <c r="AD86" i="14"/>
  <c r="AC86" i="14"/>
  <c r="AB86" i="14"/>
  <c r="AA86" i="14"/>
  <c r="Z86" i="14"/>
  <c r="Y86" i="14"/>
  <c r="X86" i="14"/>
  <c r="W86" i="14"/>
  <c r="V86" i="14"/>
  <c r="AL85" i="14"/>
  <c r="AK85" i="14"/>
  <c r="AJ85" i="14"/>
  <c r="AI85" i="14"/>
  <c r="AH85" i="14"/>
  <c r="AG85" i="14"/>
  <c r="AF85" i="14"/>
  <c r="AE85" i="14"/>
  <c r="AD85" i="14"/>
  <c r="AC85" i="14"/>
  <c r="AB85" i="14"/>
  <c r="AA85" i="14"/>
  <c r="Z85" i="14"/>
  <c r="Y85" i="14"/>
  <c r="X85" i="14"/>
  <c r="W85" i="14"/>
  <c r="V85" i="14"/>
  <c r="AJ84" i="14"/>
  <c r="AI84" i="14"/>
  <c r="AH84" i="14"/>
  <c r="AG84" i="14"/>
  <c r="AF84" i="14"/>
  <c r="AE84" i="14"/>
  <c r="AD84" i="14"/>
  <c r="AC84" i="14"/>
  <c r="AB84" i="14"/>
  <c r="AA84" i="14"/>
  <c r="Z84" i="14"/>
  <c r="Y84" i="14"/>
  <c r="X84" i="14"/>
  <c r="W84" i="14"/>
  <c r="AL83" i="14"/>
  <c r="AK83" i="14"/>
  <c r="AJ83" i="14"/>
  <c r="AI83" i="14"/>
  <c r="AH83" i="14"/>
  <c r="AG83" i="14"/>
  <c r="AF83" i="14"/>
  <c r="AE83" i="14"/>
  <c r="AD83" i="14"/>
  <c r="AC83" i="14"/>
  <c r="AB83" i="14"/>
  <c r="AA83" i="14"/>
  <c r="Z83" i="14"/>
  <c r="Y83" i="14"/>
  <c r="X83" i="14"/>
  <c r="W83" i="14"/>
  <c r="V83" i="14"/>
  <c r="AL82" i="14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W82" i="14"/>
  <c r="V82" i="14"/>
  <c r="AL81" i="14"/>
  <c r="AK81" i="14"/>
  <c r="AJ81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AL80" i="14"/>
  <c r="AK80" i="14"/>
  <c r="AJ80" i="14"/>
  <c r="AI80" i="14"/>
  <c r="AH80" i="14"/>
  <c r="AG80" i="14"/>
  <c r="AF80" i="14"/>
  <c r="AE80" i="14"/>
  <c r="AD80" i="14"/>
  <c r="AC80" i="14"/>
  <c r="AB80" i="14"/>
  <c r="AA80" i="14"/>
  <c r="Z80" i="14"/>
  <c r="Y80" i="14"/>
  <c r="X80" i="14"/>
  <c r="W80" i="14"/>
  <c r="V80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W79" i="14"/>
  <c r="V79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AL73" i="14"/>
  <c r="AK73" i="14"/>
  <c r="AJ73" i="14"/>
  <c r="AI73" i="14"/>
  <c r="AH73" i="14"/>
  <c r="AG73" i="14"/>
  <c r="AF73" i="14"/>
  <c r="AE73" i="14"/>
  <c r="AD73" i="14"/>
  <c r="AC73" i="14"/>
  <c r="AB73" i="14"/>
  <c r="AL72" i="14"/>
  <c r="AK72" i="14"/>
  <c r="AJ72" i="14"/>
  <c r="AI72" i="14"/>
  <c r="AH72" i="14"/>
  <c r="AG72" i="14"/>
  <c r="AF72" i="14"/>
  <c r="AE72" i="14"/>
  <c r="AD72" i="14"/>
  <c r="AC72" i="14"/>
  <c r="AB72" i="14"/>
  <c r="AL71" i="14"/>
  <c r="AK71" i="14"/>
  <c r="AJ71" i="14"/>
  <c r="AI71" i="14"/>
  <c r="AH71" i="14"/>
  <c r="AG71" i="14"/>
  <c r="AF71" i="14"/>
  <c r="AE71" i="14"/>
  <c r="AD71" i="14"/>
  <c r="AC71" i="14"/>
  <c r="AB71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AL65" i="14"/>
  <c r="AK65" i="14"/>
  <c r="AJ65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AL58" i="14"/>
  <c r="AK58" i="14"/>
  <c r="AJ58" i="14"/>
  <c r="AI58" i="14"/>
  <c r="AH58" i="14"/>
  <c r="AG58" i="14"/>
  <c r="AF58" i="14"/>
  <c r="AE58" i="14"/>
  <c r="AD58" i="14"/>
  <c r="AC58" i="14"/>
  <c r="AB58" i="14"/>
  <c r="AL57" i="14"/>
  <c r="AK57" i="14"/>
  <c r="AJ57" i="14"/>
  <c r="AI57" i="14"/>
  <c r="AH57" i="14"/>
  <c r="AG57" i="14"/>
  <c r="AF57" i="14"/>
  <c r="AE57" i="14"/>
  <c r="AD57" i="14"/>
  <c r="AC57" i="14"/>
  <c r="AB57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AL55" i="14"/>
  <c r="AK55" i="14"/>
  <c r="AJ55" i="14"/>
  <c r="AI55" i="14"/>
  <c r="AH55" i="14"/>
  <c r="AG55" i="14"/>
  <c r="AE54" i="14"/>
  <c r="AD54" i="14"/>
  <c r="AC54" i="14"/>
  <c r="AB54" i="14"/>
  <c r="AA54" i="14"/>
  <c r="Z54" i="14"/>
  <c r="Y54" i="14"/>
  <c r="X54" i="14"/>
  <c r="W54" i="14"/>
  <c r="V54" i="14"/>
  <c r="AL53" i="14"/>
  <c r="AK53" i="14"/>
  <c r="AJ53" i="14"/>
  <c r="AI53" i="14"/>
  <c r="AH53" i="14"/>
  <c r="AG53" i="14"/>
  <c r="AF53" i="14"/>
  <c r="AE53" i="14"/>
  <c r="AD53" i="14"/>
  <c r="AC53" i="14"/>
  <c r="AB53" i="14"/>
  <c r="AL52" i="14"/>
  <c r="AK52" i="14"/>
  <c r="AJ52" i="14"/>
  <c r="AI52" i="14"/>
  <c r="AH52" i="14"/>
  <c r="AG52" i="14"/>
  <c r="AF52" i="14"/>
  <c r="AE52" i="14"/>
  <c r="AD52" i="14"/>
  <c r="AC52" i="14"/>
  <c r="AB52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AL41" i="14"/>
  <c r="AK41" i="14"/>
  <c r="AJ41" i="14"/>
  <c r="AI41" i="14"/>
  <c r="AH41" i="14"/>
  <c r="AG41" i="14"/>
  <c r="AF41" i="14"/>
  <c r="AE41" i="14"/>
  <c r="AD41" i="14"/>
  <c r="AC41" i="14"/>
  <c r="AB41" i="14"/>
  <c r="AL40" i="14"/>
  <c r="AK40" i="14"/>
  <c r="AJ40" i="14"/>
  <c r="AI40" i="14"/>
  <c r="AH40" i="14"/>
  <c r="AG40" i="14"/>
  <c r="AF40" i="14"/>
  <c r="AE40" i="14"/>
  <c r="AD40" i="14"/>
  <c r="AC40" i="14"/>
  <c r="AL39" i="14"/>
  <c r="AK39" i="14"/>
  <c r="AJ39" i="14"/>
  <c r="AI39" i="14"/>
  <c r="AH39" i="14"/>
  <c r="AG39" i="14"/>
  <c r="AF39" i="14"/>
  <c r="AE39" i="14"/>
  <c r="AD39" i="14"/>
  <c r="AC39" i="14"/>
  <c r="AB39" i="14"/>
  <c r="AL38" i="14"/>
  <c r="AK38" i="14"/>
  <c r="AJ38" i="14"/>
  <c r="AI38" i="14"/>
  <c r="AH38" i="14"/>
  <c r="AG38" i="14"/>
  <c r="AF38" i="14"/>
  <c r="AE38" i="14"/>
  <c r="AD38" i="14"/>
  <c r="AC38" i="14"/>
  <c r="AB38" i="14"/>
  <c r="AL37" i="14"/>
  <c r="AK37" i="14"/>
  <c r="AJ37" i="14"/>
  <c r="AI37" i="14"/>
  <c r="AH37" i="14"/>
  <c r="AG37" i="14"/>
  <c r="AF37" i="14"/>
  <c r="AE37" i="14"/>
  <c r="AD37" i="14"/>
  <c r="AC37" i="14"/>
  <c r="AL36" i="14"/>
  <c r="AK36" i="14"/>
  <c r="AJ36" i="14"/>
  <c r="AI36" i="14"/>
  <c r="AH36" i="14"/>
  <c r="AG36" i="14"/>
  <c r="AF36" i="14"/>
  <c r="AE36" i="14"/>
  <c r="AD36" i="14"/>
  <c r="AC36" i="14"/>
  <c r="AL35" i="14"/>
  <c r="AK35" i="14"/>
  <c r="AJ35" i="14"/>
  <c r="AI35" i="14"/>
  <c r="AH35" i="14"/>
  <c r="AG35" i="14"/>
  <c r="AF35" i="14"/>
  <c r="AE35" i="14"/>
  <c r="AD35" i="14"/>
  <c r="AC35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AL26" i="14"/>
  <c r="AK26" i="14"/>
  <c r="AJ26" i="14"/>
  <c r="AI26" i="14"/>
  <c r="AC26" i="14"/>
  <c r="AB26" i="14"/>
  <c r="AA26" i="14"/>
  <c r="Z26" i="14"/>
  <c r="Y26" i="14"/>
  <c r="X26" i="14"/>
  <c r="W26" i="14"/>
  <c r="V26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AL24" i="14"/>
  <c r="AK24" i="14"/>
  <c r="AJ24" i="14"/>
  <c r="AI24" i="14"/>
  <c r="AH24" i="14"/>
  <c r="AG24" i="14"/>
  <c r="AF24" i="14"/>
  <c r="AE24" i="14"/>
  <c r="AD24" i="14"/>
  <c r="AC24" i="14"/>
  <c r="AB24" i="14"/>
  <c r="Y24" i="14"/>
  <c r="X24" i="14"/>
  <c r="W24" i="14"/>
  <c r="V24" i="14"/>
  <c r="AV21" i="14"/>
  <c r="AU21" i="14"/>
  <c r="AT21" i="14"/>
  <c r="AS21" i="14"/>
  <c r="AR21" i="14"/>
  <c r="AQ21" i="14"/>
  <c r="AP21" i="14"/>
  <c r="AO21" i="14"/>
  <c r="AL19" i="14"/>
  <c r="AK19" i="14"/>
  <c r="AJ19" i="14"/>
  <c r="AI19" i="14"/>
  <c r="AH19" i="14"/>
  <c r="AG19" i="14"/>
  <c r="AF19" i="14"/>
  <c r="AE19" i="14"/>
  <c r="AD19" i="14"/>
  <c r="AC19" i="14"/>
  <c r="AB19" i="14"/>
  <c r="AV20" i="14"/>
  <c r="AU20" i="14"/>
  <c r="AT20" i="14"/>
  <c r="AS20" i="14"/>
  <c r="AR20" i="14"/>
  <c r="AQ20" i="14"/>
  <c r="AP20" i="14"/>
  <c r="AO20" i="14"/>
  <c r="AL18" i="14"/>
  <c r="AK18" i="14"/>
  <c r="AJ18" i="14"/>
  <c r="AI18" i="14"/>
  <c r="AH18" i="14"/>
  <c r="AG18" i="14"/>
  <c r="AF18" i="14"/>
  <c r="AE18" i="14"/>
  <c r="AD18" i="14"/>
  <c r="AC18" i="14"/>
  <c r="AB18" i="14"/>
  <c r="AW19" i="14"/>
  <c r="AL17" i="14"/>
  <c r="AK17" i="14"/>
  <c r="AJ17" i="14"/>
  <c r="AI17" i="14"/>
  <c r="AH17" i="14"/>
  <c r="AG17" i="14"/>
  <c r="AF17" i="14"/>
  <c r="AE17" i="14"/>
  <c r="AD17" i="14"/>
  <c r="AC17" i="14"/>
  <c r="AB17" i="14"/>
  <c r="AW18" i="14"/>
  <c r="AL16" i="14"/>
  <c r="AK16" i="14"/>
  <c r="AJ16" i="14"/>
  <c r="AI16" i="14"/>
  <c r="AH16" i="14"/>
  <c r="AG16" i="14"/>
  <c r="AF16" i="14"/>
  <c r="AE16" i="14"/>
  <c r="AD16" i="14"/>
  <c r="AC16" i="14"/>
  <c r="AB16" i="14"/>
  <c r="AW17" i="14"/>
  <c r="AL15" i="14"/>
  <c r="AK15" i="14"/>
  <c r="AJ15" i="14"/>
  <c r="AI15" i="14"/>
  <c r="AH15" i="14"/>
  <c r="AG15" i="14"/>
  <c r="AF15" i="14"/>
  <c r="AE15" i="14"/>
  <c r="AD15" i="14"/>
  <c r="AC15" i="14"/>
  <c r="AB15" i="14"/>
  <c r="AW16" i="14"/>
  <c r="AL14" i="14"/>
  <c r="AK14" i="14"/>
  <c r="AJ14" i="14"/>
  <c r="AI14" i="14"/>
  <c r="AH14" i="14"/>
  <c r="AG14" i="14"/>
  <c r="AF14" i="14"/>
  <c r="AE14" i="14"/>
  <c r="AD14" i="14"/>
  <c r="AC14" i="14"/>
  <c r="AB14" i="14"/>
  <c r="AW15" i="14"/>
  <c r="AL13" i="14"/>
  <c r="AK13" i="14"/>
  <c r="AJ13" i="14"/>
  <c r="AI13" i="14"/>
  <c r="AH13" i="14"/>
  <c r="AG13" i="14"/>
  <c r="AF13" i="14"/>
  <c r="AE13" i="14"/>
  <c r="AD13" i="14"/>
  <c r="AC13" i="14"/>
  <c r="AB13" i="14"/>
  <c r="AW14" i="14"/>
  <c r="AW13" i="14"/>
  <c r="AW12" i="14"/>
  <c r="AL12" i="14"/>
  <c r="AK12" i="14"/>
  <c r="AJ12" i="14"/>
  <c r="AI12" i="14"/>
  <c r="AH12" i="14"/>
  <c r="AG12" i="14"/>
  <c r="AF12" i="14"/>
  <c r="AE12" i="14"/>
  <c r="AD12" i="14"/>
  <c r="AC12" i="14"/>
  <c r="AW11" i="14"/>
  <c r="AL11" i="14"/>
  <c r="AK11" i="14"/>
  <c r="AJ11" i="14"/>
  <c r="AI11" i="14"/>
  <c r="AH11" i="14"/>
  <c r="AG11" i="14"/>
  <c r="AF11" i="14"/>
  <c r="AE11" i="14"/>
  <c r="AD11" i="14"/>
  <c r="AC11" i="14"/>
  <c r="AW10" i="14"/>
  <c r="AL10" i="14"/>
  <c r="AK10" i="14"/>
  <c r="AJ10" i="14"/>
  <c r="AI10" i="14"/>
  <c r="AH10" i="14"/>
  <c r="AG10" i="14"/>
  <c r="AF10" i="14"/>
  <c r="AE10" i="14"/>
  <c r="AD10" i="14"/>
  <c r="AC10" i="14"/>
  <c r="AB10" i="14"/>
  <c r="AW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AW8" i="14"/>
  <c r="AL8" i="14"/>
  <c r="AK8" i="14"/>
  <c r="AJ8" i="14"/>
  <c r="AI8" i="14"/>
  <c r="AH8" i="14"/>
  <c r="AG8" i="14"/>
  <c r="AD8" i="14"/>
  <c r="AC8" i="14"/>
  <c r="AB8" i="14"/>
  <c r="AA8" i="14"/>
  <c r="Z8" i="14"/>
  <c r="Y8" i="14"/>
  <c r="X8" i="14"/>
  <c r="W8" i="14"/>
  <c r="V8" i="14"/>
  <c r="AW7" i="14"/>
  <c r="AL7" i="14"/>
  <c r="AK7" i="14"/>
  <c r="AJ7" i="14"/>
  <c r="AI7" i="14"/>
  <c r="AH7" i="14"/>
  <c r="AG7" i="14"/>
  <c r="AF7" i="14"/>
  <c r="AE7" i="14"/>
  <c r="AD7" i="14"/>
  <c r="AC7" i="14"/>
  <c r="Z7" i="14"/>
  <c r="Y7" i="14"/>
  <c r="X7" i="14"/>
  <c r="W7" i="14"/>
  <c r="V7" i="14"/>
  <c r="AW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AW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AW4" i="14"/>
  <c r="AK4" i="14"/>
  <c r="AJ4" i="14"/>
  <c r="AI4" i="14"/>
  <c r="AH4" i="14"/>
  <c r="AG4" i="14"/>
  <c r="AF4" i="14"/>
  <c r="AE4" i="14"/>
  <c r="AD4" i="14"/>
  <c r="AC4" i="14"/>
  <c r="AB4" i="14"/>
  <c r="AA4" i="14"/>
  <c r="AW3" i="14"/>
  <c r="W42" i="14" l="1"/>
  <c r="AA42" i="14"/>
  <c r="W28" i="14"/>
  <c r="V59" i="14"/>
  <c r="Z59" i="14"/>
  <c r="AD59" i="14"/>
  <c r="AH59" i="14"/>
  <c r="AL59" i="14"/>
  <c r="Y59" i="14"/>
  <c r="AC59" i="14"/>
  <c r="AG59" i="14"/>
  <c r="AK59" i="14"/>
  <c r="Y75" i="14"/>
  <c r="AC75" i="14"/>
  <c r="AG75" i="14"/>
  <c r="AK75" i="14"/>
  <c r="W131" i="14"/>
  <c r="AA131" i="14"/>
  <c r="AE131" i="14"/>
  <c r="AI131" i="14"/>
  <c r="W161" i="14"/>
  <c r="AE161" i="14"/>
  <c r="AI161" i="14"/>
  <c r="W183" i="14"/>
  <c r="AC183" i="14"/>
  <c r="AG183" i="14"/>
  <c r="AK183" i="14"/>
  <c r="Y183" i="14"/>
  <c r="AF183" i="14"/>
  <c r="V28" i="14"/>
  <c r="AW20" i="14"/>
  <c r="AA161" i="14"/>
  <c r="AC20" i="14"/>
  <c r="X28" i="14"/>
  <c r="AD28" i="14"/>
  <c r="AH28" i="14"/>
  <c r="AL28" i="14"/>
  <c r="Y20" i="14"/>
  <c r="AA20" i="14"/>
  <c r="AE20" i="14"/>
  <c r="AI20" i="14"/>
  <c r="AA28" i="14"/>
  <c r="AB183" i="14"/>
  <c r="AJ183" i="14"/>
  <c r="AB20" i="14"/>
  <c r="AF20" i="14"/>
  <c r="AJ20" i="14"/>
  <c r="W20" i="14"/>
  <c r="Y28" i="14"/>
  <c r="AE28" i="14"/>
  <c r="AI28" i="14"/>
  <c r="Z28" i="14"/>
  <c r="Z42" i="14"/>
  <c r="AD42" i="14"/>
  <c r="AH42" i="14"/>
  <c r="V42" i="14"/>
  <c r="AL42" i="14"/>
  <c r="Y42" i="14"/>
  <c r="AC42" i="14"/>
  <c r="AG42" i="14"/>
  <c r="AK42" i="14"/>
  <c r="W59" i="14"/>
  <c r="AA59" i="14"/>
  <c r="AE59" i="14"/>
  <c r="AI59" i="14"/>
  <c r="V75" i="14"/>
  <c r="Z75" i="14"/>
  <c r="AD75" i="14"/>
  <c r="AH75" i="14"/>
  <c r="AL75" i="14"/>
  <c r="X131" i="14"/>
  <c r="AB131" i="14"/>
  <c r="AF131" i="14"/>
  <c r="AJ131" i="14"/>
  <c r="X161" i="14"/>
  <c r="AB161" i="14"/>
  <c r="AF161" i="14"/>
  <c r="AJ161" i="14"/>
  <c r="X183" i="14"/>
  <c r="AD183" i="14"/>
  <c r="AH183" i="14"/>
  <c r="V183" i="14"/>
  <c r="Z183" i="14"/>
  <c r="AL183" i="14"/>
  <c r="AG20" i="14"/>
  <c r="AK20" i="14"/>
  <c r="X20" i="14"/>
  <c r="V20" i="14"/>
  <c r="Z20" i="14"/>
  <c r="AL20" i="14"/>
  <c r="AB28" i="14"/>
  <c r="AF28" i="14"/>
  <c r="AJ28" i="14"/>
  <c r="AE42" i="14"/>
  <c r="AI42" i="14"/>
  <c r="X59" i="14"/>
  <c r="AB59" i="14"/>
  <c r="AF59" i="14"/>
  <c r="AJ59" i="14"/>
  <c r="Y131" i="14"/>
  <c r="AC131" i="14"/>
  <c r="AG131" i="14"/>
  <c r="AK131" i="14"/>
  <c r="Y161" i="14"/>
  <c r="AC161" i="14"/>
  <c r="AG161" i="14"/>
  <c r="AK161" i="14"/>
  <c r="AA183" i="14"/>
  <c r="AE183" i="14"/>
  <c r="AI183" i="14"/>
  <c r="AD20" i="14"/>
  <c r="AH20" i="14"/>
  <c r="AW21" i="14"/>
  <c r="AC28" i="14"/>
  <c r="AG28" i="14"/>
  <c r="AK28" i="14"/>
  <c r="X42" i="14"/>
  <c r="AB42" i="14"/>
  <c r="AF42" i="14"/>
  <c r="AJ42" i="14"/>
  <c r="X75" i="14"/>
  <c r="AB75" i="14"/>
  <c r="AF75" i="14"/>
  <c r="AJ75" i="14"/>
  <c r="W75" i="14"/>
  <c r="AA75" i="14"/>
  <c r="AE75" i="14"/>
  <c r="AI75" i="14"/>
  <c r="V131" i="14"/>
  <c r="Z131" i="14"/>
  <c r="AD131" i="14"/>
  <c r="AH131" i="14"/>
  <c r="AL131" i="14"/>
  <c r="V161" i="14"/>
  <c r="Z161" i="14"/>
  <c r="AD161" i="14"/>
  <c r="AH161" i="14"/>
  <c r="AL161" i="14"/>
  <c r="H66" i="1"/>
  <c r="F66" i="1"/>
  <c r="AW3" i="7"/>
  <c r="V24" i="7"/>
  <c r="AL168" i="7"/>
  <c r="AK168" i="7"/>
  <c r="AJ168" i="7"/>
  <c r="AI168" i="7"/>
  <c r="AH168" i="7"/>
  <c r="AG168" i="7"/>
  <c r="AF168" i="7"/>
  <c r="AE168" i="7"/>
  <c r="AD168" i="7"/>
  <c r="AC168" i="7"/>
  <c r="AB168" i="7"/>
  <c r="AA168" i="7"/>
  <c r="Z168" i="7"/>
  <c r="Y168" i="7"/>
  <c r="X168" i="7"/>
  <c r="W168" i="7"/>
  <c r="V168" i="7"/>
  <c r="V59" i="7"/>
  <c r="W59" i="7"/>
  <c r="X59" i="7"/>
  <c r="Y59" i="7"/>
  <c r="Z59" i="7"/>
  <c r="AA59" i="7"/>
  <c r="AE59" i="7"/>
  <c r="AD59" i="7"/>
  <c r="AC59" i="7"/>
  <c r="AB59" i="7"/>
  <c r="F22" i="1" l="1"/>
  <c r="AB64" i="7" l="1"/>
  <c r="AC64" i="7"/>
  <c r="AD64" i="7"/>
  <c r="AE64" i="7"/>
  <c r="AF64" i="7"/>
  <c r="AG64" i="7"/>
  <c r="AH64" i="7"/>
  <c r="AI64" i="7"/>
  <c r="AJ64" i="7"/>
  <c r="AK64" i="7"/>
  <c r="AL64" i="7"/>
  <c r="AB65" i="7"/>
  <c r="AC65" i="7"/>
  <c r="AD65" i="7"/>
  <c r="AE65" i="7"/>
  <c r="AF65" i="7"/>
  <c r="AG65" i="7"/>
  <c r="AH65" i="7"/>
  <c r="AI65" i="7"/>
  <c r="AJ65" i="7"/>
  <c r="AK65" i="7"/>
  <c r="AL65" i="7"/>
  <c r="V166" i="7"/>
  <c r="W166" i="7"/>
  <c r="X166" i="7"/>
  <c r="Y166" i="7"/>
  <c r="Z166" i="7"/>
  <c r="AA166" i="7"/>
  <c r="AB166" i="7"/>
  <c r="AC166" i="7"/>
  <c r="AD166" i="7"/>
  <c r="AE166" i="7"/>
  <c r="AF166" i="7"/>
  <c r="AG166" i="7"/>
  <c r="AH166" i="7"/>
  <c r="AI166" i="7"/>
  <c r="AJ166" i="7"/>
  <c r="AK166" i="7"/>
  <c r="AL166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AH167" i="7"/>
  <c r="AI167" i="7"/>
  <c r="AJ167" i="7"/>
  <c r="AK167" i="7"/>
  <c r="AL167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AH198" i="7"/>
  <c r="AI198" i="7"/>
  <c r="AJ198" i="7"/>
  <c r="AK198" i="7"/>
  <c r="AL198" i="7"/>
  <c r="N4" i="13" l="1"/>
  <c r="O4" i="13" s="1"/>
  <c r="P4" i="13" s="1"/>
  <c r="N5" i="13"/>
  <c r="O5" i="13" s="1"/>
  <c r="P5" i="13" s="1"/>
  <c r="N6" i="13"/>
  <c r="O6" i="13" s="1"/>
  <c r="P6" i="13" s="1"/>
  <c r="N7" i="13"/>
  <c r="O7" i="13" s="1"/>
  <c r="P7" i="13" s="1"/>
  <c r="N8" i="13"/>
  <c r="O8" i="13"/>
  <c r="P8" i="13" s="1"/>
  <c r="N9" i="13"/>
  <c r="O9" i="13" s="1"/>
  <c r="P9" i="13" s="1"/>
  <c r="N10" i="13"/>
  <c r="O10" i="13"/>
  <c r="P10" i="13" s="1"/>
  <c r="N11" i="13"/>
  <c r="O11" i="13"/>
  <c r="P11" i="13"/>
  <c r="N12" i="13"/>
  <c r="O12" i="13" s="1"/>
  <c r="P12" i="13" s="1"/>
  <c r="N13" i="13"/>
  <c r="O13" i="13" s="1"/>
  <c r="P13" i="13" s="1"/>
  <c r="N14" i="13"/>
  <c r="O14" i="13" s="1"/>
  <c r="P14" i="13" s="1"/>
  <c r="N15" i="13"/>
  <c r="O15" i="13"/>
  <c r="P15" i="13"/>
  <c r="N16" i="13"/>
  <c r="O16" i="13"/>
  <c r="P16" i="13"/>
  <c r="N17" i="13"/>
  <c r="O17" i="13" s="1"/>
  <c r="P17" i="13" s="1"/>
  <c r="N18" i="13"/>
  <c r="O18" i="13"/>
  <c r="P18" i="13" s="1"/>
  <c r="N19" i="13"/>
  <c r="O19" i="13"/>
  <c r="P19" i="13" s="1"/>
  <c r="N20" i="13"/>
  <c r="O20" i="13"/>
  <c r="P20" i="13"/>
  <c r="N21" i="13"/>
  <c r="O21" i="13" s="1"/>
  <c r="P21" i="13" s="1"/>
  <c r="N22" i="13"/>
  <c r="O22" i="13"/>
  <c r="P22" i="13" s="1"/>
  <c r="N23" i="13"/>
  <c r="O23" i="13" s="1"/>
  <c r="P23" i="13" s="1"/>
  <c r="N24" i="13"/>
  <c r="O24" i="13"/>
  <c r="P24" i="13" s="1"/>
  <c r="N25" i="13"/>
  <c r="O25" i="13" s="1"/>
  <c r="P25" i="13" s="1"/>
  <c r="N26" i="13"/>
  <c r="O26" i="13"/>
  <c r="P26" i="13" s="1"/>
  <c r="N27" i="13"/>
  <c r="O27" i="13"/>
  <c r="P27" i="13"/>
  <c r="N28" i="13"/>
  <c r="P28" i="13"/>
  <c r="N29" i="13"/>
  <c r="O29" i="13"/>
  <c r="P29" i="13" s="1"/>
  <c r="N30" i="13"/>
  <c r="O30" i="13" s="1"/>
  <c r="P30" i="13" s="1"/>
  <c r="N31" i="13"/>
  <c r="O31" i="13"/>
  <c r="P31" i="13" s="1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F19" i="11" l="1"/>
  <c r="F15" i="11"/>
  <c r="F23" i="11"/>
  <c r="F22" i="11"/>
  <c r="F18" i="11"/>
  <c r="F14" i="11"/>
  <c r="F21" i="11"/>
  <c r="F17" i="11"/>
  <c r="F20" i="11"/>
  <c r="F16" i="11"/>
  <c r="B29" i="10" l="1"/>
  <c r="B42" i="10" s="1"/>
  <c r="C29" i="10"/>
  <c r="C42" i="10" s="1"/>
  <c r="D29" i="10"/>
  <c r="D42" i="10" s="1"/>
  <c r="E29" i="10"/>
  <c r="F29" i="10"/>
  <c r="G29" i="10"/>
  <c r="G42" i="10" s="1"/>
  <c r="H29" i="10"/>
  <c r="H42" i="10" s="1"/>
  <c r="I29" i="10"/>
  <c r="J29" i="10"/>
  <c r="B30" i="10"/>
  <c r="B43" i="10" s="1"/>
  <c r="C30" i="10"/>
  <c r="D30" i="10"/>
  <c r="E30" i="10"/>
  <c r="F30" i="10"/>
  <c r="F43" i="10" s="1"/>
  <c r="G30" i="10"/>
  <c r="G43" i="10" s="1"/>
  <c r="H30" i="10"/>
  <c r="I30" i="10"/>
  <c r="I43" i="10" s="1"/>
  <c r="J30" i="10"/>
  <c r="J43" i="10" s="1"/>
  <c r="B31" i="10"/>
  <c r="B44" i="10" s="1"/>
  <c r="C31" i="10"/>
  <c r="D31" i="10"/>
  <c r="E31" i="10"/>
  <c r="E44" i="10" s="1"/>
  <c r="F31" i="10"/>
  <c r="F44" i="10" s="1"/>
  <c r="G31" i="10"/>
  <c r="H31" i="10"/>
  <c r="I31" i="10"/>
  <c r="I44" i="10" s="1"/>
  <c r="J31" i="10"/>
  <c r="B32" i="10"/>
  <c r="C32" i="10"/>
  <c r="D32" i="10"/>
  <c r="D45" i="10" s="1"/>
  <c r="E32" i="10"/>
  <c r="E45" i="10" s="1"/>
  <c r="F32" i="10"/>
  <c r="G32" i="10"/>
  <c r="G45" i="10" s="1"/>
  <c r="H32" i="10"/>
  <c r="H45" i="10" s="1"/>
  <c r="I32" i="10"/>
  <c r="I45" i="10" s="1"/>
  <c r="J32" i="10"/>
  <c r="B33" i="10"/>
  <c r="C33" i="10"/>
  <c r="C46" i="10" s="1"/>
  <c r="D33" i="10"/>
  <c r="D46" i="10" s="1"/>
  <c r="E33" i="10"/>
  <c r="F33" i="10"/>
  <c r="G33" i="10"/>
  <c r="G46" i="10" s="1"/>
  <c r="H33" i="10"/>
  <c r="I33" i="10"/>
  <c r="J33" i="10"/>
  <c r="B34" i="10"/>
  <c r="B47" i="10" s="1"/>
  <c r="C34" i="10"/>
  <c r="C47" i="10" s="1"/>
  <c r="D34" i="10"/>
  <c r="E34" i="10"/>
  <c r="E47" i="10" s="1"/>
  <c r="F34" i="10"/>
  <c r="F47" i="10" s="1"/>
  <c r="G34" i="10"/>
  <c r="G47" i="10" s="1"/>
  <c r="H34" i="10"/>
  <c r="I34" i="10"/>
  <c r="J34" i="10"/>
  <c r="J47" i="10" s="1"/>
  <c r="B35" i="10"/>
  <c r="B48" i="10" s="1"/>
  <c r="C35" i="10"/>
  <c r="D35" i="10"/>
  <c r="E35" i="10"/>
  <c r="E48" i="10" s="1"/>
  <c r="F35" i="10"/>
  <c r="G35" i="10"/>
  <c r="H35" i="10"/>
  <c r="I35" i="10"/>
  <c r="I48" i="10" s="1"/>
  <c r="J35" i="10"/>
  <c r="J48" i="10" s="1"/>
  <c r="B36" i="10"/>
  <c r="C36" i="10"/>
  <c r="C49" i="10" s="1"/>
  <c r="D36" i="10"/>
  <c r="D49" i="10" s="1"/>
  <c r="E36" i="10"/>
  <c r="E49" i="10" s="1"/>
  <c r="F36" i="10"/>
  <c r="G36" i="10"/>
  <c r="H36" i="10"/>
  <c r="H49" i="10" s="1"/>
  <c r="I36" i="10"/>
  <c r="I49" i="10" s="1"/>
  <c r="J36" i="10"/>
  <c r="B37" i="10"/>
  <c r="C37" i="10"/>
  <c r="C50" i="10" s="1"/>
  <c r="D37" i="10"/>
  <c r="E37" i="10"/>
  <c r="F37" i="10"/>
  <c r="G37" i="10"/>
  <c r="G50" i="10" s="1"/>
  <c r="H37" i="10"/>
  <c r="H50" i="10" s="1"/>
  <c r="I37" i="10"/>
  <c r="J37" i="10"/>
  <c r="J50" i="10" s="1"/>
  <c r="B38" i="10"/>
  <c r="B51" i="10" s="1"/>
  <c r="C38" i="10"/>
  <c r="C51" i="10" s="1"/>
  <c r="D38" i="10"/>
  <c r="E38" i="10"/>
  <c r="F38" i="10"/>
  <c r="F51" i="10" s="1"/>
  <c r="G38" i="10"/>
  <c r="G51" i="10" s="1"/>
  <c r="H38" i="10"/>
  <c r="I38" i="10"/>
  <c r="J38" i="10"/>
  <c r="J51" i="10" s="1"/>
  <c r="B39" i="10"/>
  <c r="C39" i="10"/>
  <c r="D39" i="10"/>
  <c r="E39" i="10"/>
  <c r="E52" i="10" s="1"/>
  <c r="F39" i="10"/>
  <c r="F52" i="10" s="1"/>
  <c r="G39" i="10"/>
  <c r="H39" i="10"/>
  <c r="H52" i="10" s="1"/>
  <c r="I39" i="10"/>
  <c r="I52" i="10" s="1"/>
  <c r="J39" i="10"/>
  <c r="J52" i="10" s="1"/>
  <c r="E42" i="10"/>
  <c r="F42" i="10"/>
  <c r="I42" i="10"/>
  <c r="J42" i="10"/>
  <c r="C43" i="10"/>
  <c r="D43" i="10"/>
  <c r="E43" i="10"/>
  <c r="H43" i="10"/>
  <c r="C44" i="10"/>
  <c r="D44" i="10"/>
  <c r="G44" i="10"/>
  <c r="H44" i="10"/>
  <c r="J44" i="10"/>
  <c r="B45" i="10"/>
  <c r="C45" i="10"/>
  <c r="F45" i="10"/>
  <c r="J45" i="10"/>
  <c r="B46" i="10"/>
  <c r="E46" i="10"/>
  <c r="F46" i="10"/>
  <c r="H46" i="10"/>
  <c r="I46" i="10"/>
  <c r="J46" i="10"/>
  <c r="D47" i="10"/>
  <c r="H47" i="10"/>
  <c r="I47" i="10"/>
  <c r="C48" i="10"/>
  <c r="D48" i="10"/>
  <c r="F48" i="10"/>
  <c r="G48" i="10"/>
  <c r="H48" i="10"/>
  <c r="B49" i="10"/>
  <c r="F49" i="10"/>
  <c r="G49" i="10"/>
  <c r="J49" i="10"/>
  <c r="B50" i="10"/>
  <c r="D50" i="10"/>
  <c r="E50" i="10"/>
  <c r="F50" i="10"/>
  <c r="I50" i="10"/>
  <c r="D51" i="10"/>
  <c r="E51" i="10"/>
  <c r="H51" i="10"/>
  <c r="I51" i="10"/>
  <c r="B52" i="10"/>
  <c r="C52" i="10"/>
  <c r="D52" i="10"/>
  <c r="G52" i="10"/>
  <c r="I16" i="8" l="1"/>
  <c r="I17" i="8"/>
  <c r="I18" i="8"/>
  <c r="I19" i="8"/>
  <c r="I20" i="8"/>
  <c r="I21" i="8"/>
  <c r="I22" i="8"/>
  <c r="I23" i="8"/>
  <c r="I24" i="8"/>
  <c r="I15" i="8"/>
  <c r="AP21" i="7" l="1"/>
  <c r="AQ21" i="7"/>
  <c r="AR21" i="7"/>
  <c r="AS21" i="7"/>
  <c r="AT21" i="7"/>
  <c r="AU21" i="7"/>
  <c r="AV21" i="7"/>
  <c r="AO21" i="7"/>
  <c r="AP20" i="7"/>
  <c r="AQ20" i="7"/>
  <c r="AR20" i="7"/>
  <c r="AS20" i="7"/>
  <c r="AT20" i="7"/>
  <c r="AU20" i="7"/>
  <c r="AV20" i="7"/>
  <c r="AO20" i="7"/>
  <c r="AW4" i="7"/>
  <c r="AW5" i="7"/>
  <c r="AW6" i="7"/>
  <c r="AW7" i="7"/>
  <c r="AW8" i="7"/>
  <c r="AW9" i="7"/>
  <c r="AW10" i="7"/>
  <c r="AW11" i="7"/>
  <c r="AW12" i="7"/>
  <c r="AW13" i="7"/>
  <c r="AW14" i="7"/>
  <c r="AW15" i="7"/>
  <c r="AW16" i="7"/>
  <c r="AW17" i="7"/>
  <c r="AW18" i="7"/>
  <c r="AW19" i="7"/>
  <c r="W173" i="7"/>
  <c r="X173" i="7"/>
  <c r="AA173" i="7"/>
  <c r="AB173" i="7"/>
  <c r="AC173" i="7"/>
  <c r="AD173" i="7"/>
  <c r="AD199" i="7" s="1"/>
  <c r="AE173" i="7"/>
  <c r="AE199" i="7" s="1"/>
  <c r="AF173" i="7"/>
  <c r="AG173" i="7"/>
  <c r="AH173" i="7"/>
  <c r="AH199" i="7" s="1"/>
  <c r="AI173" i="7"/>
  <c r="AJ173" i="7"/>
  <c r="AK173" i="7"/>
  <c r="W174" i="7"/>
  <c r="X174" i="7"/>
  <c r="Y174" i="7"/>
  <c r="Z174" i="7"/>
  <c r="AA174" i="7"/>
  <c r="AB174" i="7"/>
  <c r="AC174" i="7"/>
  <c r="AD174" i="7"/>
  <c r="AG174" i="7"/>
  <c r="AJ174" i="7"/>
  <c r="AK174" i="7"/>
  <c r="W175" i="7"/>
  <c r="X175" i="7"/>
  <c r="Y175" i="7"/>
  <c r="Z175" i="7"/>
  <c r="AA175" i="7"/>
  <c r="AB175" i="7"/>
  <c r="AC175" i="7"/>
  <c r="AD175" i="7"/>
  <c r="AE175" i="7"/>
  <c r="AF175" i="7"/>
  <c r="AG175" i="7"/>
  <c r="AH175" i="7"/>
  <c r="AI175" i="7"/>
  <c r="AJ175" i="7"/>
  <c r="AK175" i="7"/>
  <c r="AL175" i="7"/>
  <c r="W176" i="7"/>
  <c r="X176" i="7"/>
  <c r="Y176" i="7"/>
  <c r="Z176" i="7"/>
  <c r="AA176" i="7"/>
  <c r="AB176" i="7"/>
  <c r="AC176" i="7"/>
  <c r="AD176" i="7"/>
  <c r="AE176" i="7"/>
  <c r="AF176" i="7"/>
  <c r="AG176" i="7"/>
  <c r="AH176" i="7"/>
  <c r="AI176" i="7"/>
  <c r="AJ176" i="7"/>
  <c r="AK176" i="7"/>
  <c r="AL176" i="7"/>
  <c r="W177" i="7"/>
  <c r="X177" i="7"/>
  <c r="Y177" i="7"/>
  <c r="Z177" i="7"/>
  <c r="AA177" i="7"/>
  <c r="AB177" i="7"/>
  <c r="AC177" i="7"/>
  <c r="AD177" i="7"/>
  <c r="AE177" i="7"/>
  <c r="AF177" i="7"/>
  <c r="AG177" i="7"/>
  <c r="AH177" i="7"/>
  <c r="AI177" i="7"/>
  <c r="AJ177" i="7"/>
  <c r="AK177" i="7"/>
  <c r="AL177" i="7"/>
  <c r="W178" i="7"/>
  <c r="X178" i="7"/>
  <c r="Y178" i="7"/>
  <c r="Z178" i="7"/>
  <c r="AA178" i="7"/>
  <c r="AB178" i="7"/>
  <c r="AC178" i="7"/>
  <c r="AD178" i="7"/>
  <c r="AE178" i="7"/>
  <c r="AF178" i="7"/>
  <c r="AG178" i="7"/>
  <c r="AH178" i="7"/>
  <c r="AI178" i="7"/>
  <c r="AJ178" i="7"/>
  <c r="AK178" i="7"/>
  <c r="AL178" i="7"/>
  <c r="W179" i="7"/>
  <c r="X179" i="7"/>
  <c r="Y179" i="7"/>
  <c r="Z179" i="7"/>
  <c r="AA179" i="7"/>
  <c r="AB179" i="7"/>
  <c r="AC179" i="7"/>
  <c r="AD179" i="7"/>
  <c r="AE179" i="7"/>
  <c r="AF179" i="7"/>
  <c r="AG179" i="7"/>
  <c r="AH179" i="7"/>
  <c r="AI179" i="7"/>
  <c r="AJ179" i="7"/>
  <c r="AK179" i="7"/>
  <c r="AL179" i="7"/>
  <c r="W180" i="7"/>
  <c r="X180" i="7"/>
  <c r="Y180" i="7"/>
  <c r="Z180" i="7"/>
  <c r="AA180" i="7"/>
  <c r="AB180" i="7"/>
  <c r="AC180" i="7"/>
  <c r="AD180" i="7"/>
  <c r="AE180" i="7"/>
  <c r="AF180" i="7"/>
  <c r="AG180" i="7"/>
  <c r="AH180" i="7"/>
  <c r="AI180" i="7"/>
  <c r="AJ180" i="7"/>
  <c r="AK180" i="7"/>
  <c r="AL180" i="7"/>
  <c r="W181" i="7"/>
  <c r="X181" i="7"/>
  <c r="Y181" i="7"/>
  <c r="Z181" i="7"/>
  <c r="AA181" i="7"/>
  <c r="AB181" i="7"/>
  <c r="AC181" i="7"/>
  <c r="AD181" i="7"/>
  <c r="AE181" i="7"/>
  <c r="AF181" i="7"/>
  <c r="AG181" i="7"/>
  <c r="AH181" i="7"/>
  <c r="AI181" i="7"/>
  <c r="AJ181" i="7"/>
  <c r="AK181" i="7"/>
  <c r="AL181" i="7"/>
  <c r="W182" i="7"/>
  <c r="X182" i="7"/>
  <c r="Y182" i="7"/>
  <c r="Z182" i="7"/>
  <c r="AA182" i="7"/>
  <c r="AB182" i="7"/>
  <c r="AC182" i="7"/>
  <c r="AD182" i="7"/>
  <c r="AE182" i="7"/>
  <c r="AF182" i="7"/>
  <c r="AG182" i="7"/>
  <c r="AH182" i="7"/>
  <c r="AI182" i="7"/>
  <c r="AJ182" i="7"/>
  <c r="AK182" i="7"/>
  <c r="AL182" i="7"/>
  <c r="W183" i="7"/>
  <c r="X183" i="7"/>
  <c r="Y183" i="7"/>
  <c r="Z183" i="7"/>
  <c r="AA183" i="7"/>
  <c r="AB183" i="7"/>
  <c r="AC183" i="7"/>
  <c r="AD183" i="7"/>
  <c r="AE183" i="7"/>
  <c r="AF183" i="7"/>
  <c r="AG183" i="7"/>
  <c r="AH183" i="7"/>
  <c r="AI183" i="7"/>
  <c r="AJ183" i="7"/>
  <c r="AK183" i="7"/>
  <c r="AL183" i="7"/>
  <c r="W184" i="7"/>
  <c r="X184" i="7"/>
  <c r="Y184" i="7"/>
  <c r="Z184" i="7"/>
  <c r="AA184" i="7"/>
  <c r="AB184" i="7"/>
  <c r="AC184" i="7"/>
  <c r="AD184" i="7"/>
  <c r="AE184" i="7"/>
  <c r="AF184" i="7"/>
  <c r="AG184" i="7"/>
  <c r="AH184" i="7"/>
  <c r="AI184" i="7"/>
  <c r="AJ184" i="7"/>
  <c r="AK184" i="7"/>
  <c r="AL184" i="7"/>
  <c r="W185" i="7"/>
  <c r="X185" i="7"/>
  <c r="Y185" i="7"/>
  <c r="Z185" i="7"/>
  <c r="AA185" i="7"/>
  <c r="AB185" i="7"/>
  <c r="AC185" i="7"/>
  <c r="AD185" i="7"/>
  <c r="AE185" i="7"/>
  <c r="AF185" i="7"/>
  <c r="AG185" i="7"/>
  <c r="AH185" i="7"/>
  <c r="AI185" i="7"/>
  <c r="AJ185" i="7"/>
  <c r="AK185" i="7"/>
  <c r="AL185" i="7"/>
  <c r="W186" i="7"/>
  <c r="X186" i="7"/>
  <c r="Y186" i="7"/>
  <c r="Z186" i="7"/>
  <c r="AA186" i="7"/>
  <c r="AB186" i="7"/>
  <c r="AC186" i="7"/>
  <c r="AD186" i="7"/>
  <c r="AE186" i="7"/>
  <c r="AF186" i="7"/>
  <c r="AG186" i="7"/>
  <c r="AH186" i="7"/>
  <c r="AI186" i="7"/>
  <c r="AJ186" i="7"/>
  <c r="AK186" i="7"/>
  <c r="AL186" i="7"/>
  <c r="W187" i="7"/>
  <c r="X187" i="7"/>
  <c r="Y187" i="7"/>
  <c r="Z187" i="7"/>
  <c r="AA187" i="7"/>
  <c r="AB187" i="7"/>
  <c r="AC187" i="7"/>
  <c r="AD187" i="7"/>
  <c r="AE187" i="7"/>
  <c r="AF187" i="7"/>
  <c r="AG187" i="7"/>
  <c r="AH187" i="7"/>
  <c r="AI187" i="7"/>
  <c r="AJ187" i="7"/>
  <c r="AK187" i="7"/>
  <c r="AL187" i="7"/>
  <c r="W188" i="7"/>
  <c r="X188" i="7"/>
  <c r="Y188" i="7"/>
  <c r="Z188" i="7"/>
  <c r="AA188" i="7"/>
  <c r="AB188" i="7"/>
  <c r="AC188" i="7"/>
  <c r="AD188" i="7"/>
  <c r="AE188" i="7"/>
  <c r="AF188" i="7"/>
  <c r="AG188" i="7"/>
  <c r="AH188" i="7"/>
  <c r="AI188" i="7"/>
  <c r="AJ188" i="7"/>
  <c r="AK188" i="7"/>
  <c r="AL188" i="7"/>
  <c r="W189" i="7"/>
  <c r="X189" i="7"/>
  <c r="Y189" i="7"/>
  <c r="Z189" i="7"/>
  <c r="AA189" i="7"/>
  <c r="AB189" i="7"/>
  <c r="AC189" i="7"/>
  <c r="AD189" i="7"/>
  <c r="AE189" i="7"/>
  <c r="AF189" i="7"/>
  <c r="AG189" i="7"/>
  <c r="AH189" i="7"/>
  <c r="AI189" i="7"/>
  <c r="AJ189" i="7"/>
  <c r="AK189" i="7"/>
  <c r="AL189" i="7"/>
  <c r="W190" i="7"/>
  <c r="X190" i="7"/>
  <c r="Y190" i="7"/>
  <c r="Z190" i="7"/>
  <c r="AA190" i="7"/>
  <c r="AB190" i="7"/>
  <c r="AC190" i="7"/>
  <c r="AD190" i="7"/>
  <c r="AE190" i="7"/>
  <c r="AF190" i="7"/>
  <c r="AG190" i="7"/>
  <c r="AH190" i="7"/>
  <c r="AI190" i="7"/>
  <c r="AJ190" i="7"/>
  <c r="AK190" i="7"/>
  <c r="AL190" i="7"/>
  <c r="W191" i="7"/>
  <c r="X191" i="7"/>
  <c r="Y191" i="7"/>
  <c r="Z191" i="7"/>
  <c r="AA191" i="7"/>
  <c r="AB191" i="7"/>
  <c r="AC191" i="7"/>
  <c r="AD191" i="7"/>
  <c r="AE191" i="7"/>
  <c r="AF191" i="7"/>
  <c r="AG191" i="7"/>
  <c r="AH191" i="7"/>
  <c r="AI191" i="7"/>
  <c r="AJ191" i="7"/>
  <c r="AK191" i="7"/>
  <c r="AL191" i="7"/>
  <c r="W192" i="7"/>
  <c r="X192" i="7"/>
  <c r="Y192" i="7"/>
  <c r="Z192" i="7"/>
  <c r="AA192" i="7"/>
  <c r="AB192" i="7"/>
  <c r="AC192" i="7"/>
  <c r="AD192" i="7"/>
  <c r="AE192" i="7"/>
  <c r="AF192" i="7"/>
  <c r="AG192" i="7"/>
  <c r="AH192" i="7"/>
  <c r="AI192" i="7"/>
  <c r="AJ192" i="7"/>
  <c r="AK192" i="7"/>
  <c r="AL192" i="7"/>
  <c r="Y193" i="7"/>
  <c r="AI193" i="7"/>
  <c r="AJ193" i="7"/>
  <c r="AK193" i="7"/>
  <c r="W194" i="7"/>
  <c r="X194" i="7"/>
  <c r="Y194" i="7"/>
  <c r="Z194" i="7"/>
  <c r="AA194" i="7"/>
  <c r="AB194" i="7"/>
  <c r="AC194" i="7"/>
  <c r="AD194" i="7"/>
  <c r="AE194" i="7"/>
  <c r="AF194" i="7"/>
  <c r="AG194" i="7"/>
  <c r="AH194" i="7"/>
  <c r="AI194" i="7"/>
  <c r="AJ194" i="7"/>
  <c r="AK194" i="7"/>
  <c r="AL194" i="7"/>
  <c r="W195" i="7"/>
  <c r="X195" i="7"/>
  <c r="Y195" i="7"/>
  <c r="Z195" i="7"/>
  <c r="AA195" i="7"/>
  <c r="AB195" i="7"/>
  <c r="AC195" i="7"/>
  <c r="AD195" i="7"/>
  <c r="AE195" i="7"/>
  <c r="AF195" i="7"/>
  <c r="AG195" i="7"/>
  <c r="AH195" i="7"/>
  <c r="AI195" i="7"/>
  <c r="AJ195" i="7"/>
  <c r="AK195" i="7"/>
  <c r="AL195" i="7"/>
  <c r="W196" i="7"/>
  <c r="X196" i="7"/>
  <c r="Y196" i="7"/>
  <c r="Z196" i="7"/>
  <c r="AA196" i="7"/>
  <c r="AB196" i="7"/>
  <c r="AC196" i="7"/>
  <c r="AD196" i="7"/>
  <c r="AE196" i="7"/>
  <c r="AF196" i="7"/>
  <c r="AG196" i="7"/>
  <c r="AH196" i="7"/>
  <c r="AI196" i="7"/>
  <c r="AJ196" i="7"/>
  <c r="AK196" i="7"/>
  <c r="AL196" i="7"/>
  <c r="W197" i="7"/>
  <c r="X197" i="7"/>
  <c r="Y197" i="7"/>
  <c r="Z197" i="7"/>
  <c r="AA197" i="7"/>
  <c r="AB197" i="7"/>
  <c r="AC197" i="7"/>
  <c r="AD197" i="7"/>
  <c r="AE197" i="7"/>
  <c r="AF197" i="7"/>
  <c r="AG197" i="7"/>
  <c r="AH197" i="7"/>
  <c r="AI197" i="7"/>
  <c r="AJ197" i="7"/>
  <c r="AK197" i="7"/>
  <c r="AL197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4" i="7"/>
  <c r="V195" i="7"/>
  <c r="V196" i="7"/>
  <c r="V197" i="7"/>
  <c r="V173" i="7"/>
  <c r="V152" i="7"/>
  <c r="AD151" i="7"/>
  <c r="W143" i="7"/>
  <c r="X143" i="7"/>
  <c r="Y143" i="7"/>
  <c r="Z143" i="7"/>
  <c r="AA143" i="7"/>
  <c r="AB143" i="7"/>
  <c r="AC143" i="7"/>
  <c r="AD143" i="7"/>
  <c r="AE143" i="7"/>
  <c r="AF143" i="7"/>
  <c r="AG143" i="7"/>
  <c r="AH143" i="7"/>
  <c r="AI143" i="7"/>
  <c r="AJ143" i="7"/>
  <c r="AK143" i="7"/>
  <c r="AL143" i="7"/>
  <c r="W144" i="7"/>
  <c r="X144" i="7"/>
  <c r="Y144" i="7"/>
  <c r="Z144" i="7"/>
  <c r="AA144" i="7"/>
  <c r="AB144" i="7"/>
  <c r="AC144" i="7"/>
  <c r="AD144" i="7"/>
  <c r="AE144" i="7"/>
  <c r="AF144" i="7"/>
  <c r="AG144" i="7"/>
  <c r="AH144" i="7"/>
  <c r="AI144" i="7"/>
  <c r="AJ144" i="7"/>
  <c r="AK144" i="7"/>
  <c r="AL144" i="7"/>
  <c r="Y145" i="7"/>
  <c r="AB145" i="7"/>
  <c r="AC145" i="7"/>
  <c r="AD145" i="7"/>
  <c r="AE145" i="7"/>
  <c r="AF145" i="7"/>
  <c r="AG145" i="7"/>
  <c r="AH145" i="7"/>
  <c r="AI145" i="7"/>
  <c r="AJ145" i="7"/>
  <c r="AK145" i="7"/>
  <c r="AL145" i="7"/>
  <c r="W146" i="7"/>
  <c r="X146" i="7"/>
  <c r="Y146" i="7"/>
  <c r="Z146" i="7"/>
  <c r="AA146" i="7"/>
  <c r="AB146" i="7"/>
  <c r="AC146" i="7"/>
  <c r="AD146" i="7"/>
  <c r="AE146" i="7"/>
  <c r="AF146" i="7"/>
  <c r="AG146" i="7"/>
  <c r="AH146" i="7"/>
  <c r="AI146" i="7"/>
  <c r="AJ146" i="7"/>
  <c r="AK146" i="7"/>
  <c r="AL146" i="7"/>
  <c r="W147" i="7"/>
  <c r="X147" i="7"/>
  <c r="Y147" i="7"/>
  <c r="Z147" i="7"/>
  <c r="AA147" i="7"/>
  <c r="AB147" i="7"/>
  <c r="AC147" i="7"/>
  <c r="AD147" i="7"/>
  <c r="AE147" i="7"/>
  <c r="AF147" i="7"/>
  <c r="AG147" i="7"/>
  <c r="AH147" i="7"/>
  <c r="AI147" i="7"/>
  <c r="AJ147" i="7"/>
  <c r="AK147" i="7"/>
  <c r="AL147" i="7"/>
  <c r="W148" i="7"/>
  <c r="X148" i="7"/>
  <c r="Y148" i="7"/>
  <c r="Z148" i="7"/>
  <c r="AA148" i="7"/>
  <c r="AB148" i="7"/>
  <c r="AC148" i="7"/>
  <c r="AD148" i="7"/>
  <c r="AE148" i="7"/>
  <c r="AF148" i="7"/>
  <c r="AG148" i="7"/>
  <c r="AH148" i="7"/>
  <c r="AI148" i="7"/>
  <c r="AJ148" i="7"/>
  <c r="AK148" i="7"/>
  <c r="AL148" i="7"/>
  <c r="W149" i="7"/>
  <c r="X149" i="7"/>
  <c r="Y149" i="7"/>
  <c r="Z149" i="7"/>
  <c r="AA149" i="7"/>
  <c r="AB149" i="7"/>
  <c r="AC149" i="7"/>
  <c r="AD149" i="7"/>
  <c r="AE149" i="7"/>
  <c r="AF149" i="7"/>
  <c r="AG149" i="7"/>
  <c r="AH149" i="7"/>
  <c r="AI149" i="7"/>
  <c r="AJ149" i="7"/>
  <c r="AK149" i="7"/>
  <c r="AL149" i="7"/>
  <c r="W150" i="7"/>
  <c r="X150" i="7"/>
  <c r="Y150" i="7"/>
  <c r="Z150" i="7"/>
  <c r="AA150" i="7"/>
  <c r="AB150" i="7"/>
  <c r="AE150" i="7"/>
  <c r="AF150" i="7"/>
  <c r="AG150" i="7"/>
  <c r="AH150" i="7"/>
  <c r="AI150" i="7"/>
  <c r="AJ150" i="7"/>
  <c r="AK150" i="7"/>
  <c r="AL150" i="7"/>
  <c r="W151" i="7"/>
  <c r="X151" i="7"/>
  <c r="AE151" i="7"/>
  <c r="AJ151" i="7"/>
  <c r="AK151" i="7"/>
  <c r="AL151" i="7"/>
  <c r="W152" i="7"/>
  <c r="X152" i="7"/>
  <c r="Y152" i="7"/>
  <c r="Z152" i="7"/>
  <c r="AA152" i="7"/>
  <c r="AB152" i="7"/>
  <c r="AC152" i="7"/>
  <c r="AD152" i="7"/>
  <c r="AE152" i="7"/>
  <c r="AF152" i="7"/>
  <c r="AG152" i="7"/>
  <c r="AH152" i="7"/>
  <c r="AI152" i="7"/>
  <c r="AJ152" i="7"/>
  <c r="AK152" i="7"/>
  <c r="AL152" i="7"/>
  <c r="W153" i="7"/>
  <c r="X153" i="7"/>
  <c r="Y153" i="7"/>
  <c r="Z153" i="7"/>
  <c r="AA153" i="7"/>
  <c r="AB153" i="7"/>
  <c r="AC153" i="7"/>
  <c r="AD153" i="7"/>
  <c r="AE153" i="7"/>
  <c r="AF153" i="7"/>
  <c r="AG153" i="7"/>
  <c r="AH153" i="7"/>
  <c r="AI153" i="7"/>
  <c r="AJ153" i="7"/>
  <c r="AK153" i="7"/>
  <c r="W154" i="7"/>
  <c r="X154" i="7"/>
  <c r="Y154" i="7"/>
  <c r="Z154" i="7"/>
  <c r="AA154" i="7"/>
  <c r="AB154" i="7"/>
  <c r="AC154" i="7"/>
  <c r="AD154" i="7"/>
  <c r="AE154" i="7"/>
  <c r="AF154" i="7"/>
  <c r="AG154" i="7"/>
  <c r="AH154" i="7"/>
  <c r="AI154" i="7"/>
  <c r="AJ154" i="7"/>
  <c r="AK154" i="7"/>
  <c r="AL154" i="7"/>
  <c r="W155" i="7"/>
  <c r="X155" i="7"/>
  <c r="Y155" i="7"/>
  <c r="Z155" i="7"/>
  <c r="AA155" i="7"/>
  <c r="AB155" i="7"/>
  <c r="AC155" i="7"/>
  <c r="AD155" i="7"/>
  <c r="AE155" i="7"/>
  <c r="AF155" i="7"/>
  <c r="AG155" i="7"/>
  <c r="AH155" i="7"/>
  <c r="AI155" i="7"/>
  <c r="AJ155" i="7"/>
  <c r="AK155" i="7"/>
  <c r="AL155" i="7"/>
  <c r="W156" i="7"/>
  <c r="X156" i="7"/>
  <c r="Y156" i="7"/>
  <c r="Z156" i="7"/>
  <c r="AA156" i="7"/>
  <c r="AB156" i="7"/>
  <c r="AC156" i="7"/>
  <c r="AD156" i="7"/>
  <c r="AE156" i="7"/>
  <c r="AF156" i="7"/>
  <c r="AG156" i="7"/>
  <c r="AH156" i="7"/>
  <c r="AI156" i="7"/>
  <c r="AJ156" i="7"/>
  <c r="AK156" i="7"/>
  <c r="AL156" i="7"/>
  <c r="W157" i="7"/>
  <c r="X157" i="7"/>
  <c r="Y157" i="7"/>
  <c r="Z157" i="7"/>
  <c r="AA157" i="7"/>
  <c r="AB157" i="7"/>
  <c r="AC157" i="7"/>
  <c r="AD157" i="7"/>
  <c r="AE157" i="7"/>
  <c r="AF157" i="7"/>
  <c r="AG157" i="7"/>
  <c r="AH157" i="7"/>
  <c r="AI157" i="7"/>
  <c r="AJ157" i="7"/>
  <c r="AK157" i="7"/>
  <c r="AL157" i="7"/>
  <c r="W158" i="7"/>
  <c r="X158" i="7"/>
  <c r="Y158" i="7"/>
  <c r="Z158" i="7"/>
  <c r="AA158" i="7"/>
  <c r="AB158" i="7"/>
  <c r="AC158" i="7"/>
  <c r="AD158" i="7"/>
  <c r="AE158" i="7"/>
  <c r="AF158" i="7"/>
  <c r="AG158" i="7"/>
  <c r="AH158" i="7"/>
  <c r="AI158" i="7"/>
  <c r="AJ158" i="7"/>
  <c r="AK158" i="7"/>
  <c r="AL158" i="7"/>
  <c r="W159" i="7"/>
  <c r="X159" i="7"/>
  <c r="Y159" i="7"/>
  <c r="Z159" i="7"/>
  <c r="AA159" i="7"/>
  <c r="AB159" i="7"/>
  <c r="AC159" i="7"/>
  <c r="AD159" i="7"/>
  <c r="AE159" i="7"/>
  <c r="AF159" i="7"/>
  <c r="AG159" i="7"/>
  <c r="AH159" i="7"/>
  <c r="AI159" i="7"/>
  <c r="AJ159" i="7"/>
  <c r="AK159" i="7"/>
  <c r="AL159" i="7"/>
  <c r="W160" i="7"/>
  <c r="X160" i="7"/>
  <c r="Y160" i="7"/>
  <c r="Z160" i="7"/>
  <c r="AA160" i="7"/>
  <c r="AB160" i="7"/>
  <c r="AC160" i="7"/>
  <c r="AD160" i="7"/>
  <c r="AE160" i="7"/>
  <c r="AF160" i="7"/>
  <c r="AG160" i="7"/>
  <c r="AH160" i="7"/>
  <c r="AI160" i="7"/>
  <c r="AJ160" i="7"/>
  <c r="AK160" i="7"/>
  <c r="AL160" i="7"/>
  <c r="W161" i="7"/>
  <c r="X161" i="7"/>
  <c r="Y161" i="7"/>
  <c r="Z161" i="7"/>
  <c r="AA161" i="7"/>
  <c r="AD161" i="7"/>
  <c r="AE161" i="7"/>
  <c r="AF161" i="7"/>
  <c r="AG161" i="7"/>
  <c r="AH161" i="7"/>
  <c r="AI161" i="7"/>
  <c r="AJ161" i="7"/>
  <c r="AK161" i="7"/>
  <c r="AL161" i="7"/>
  <c r="W162" i="7"/>
  <c r="X162" i="7"/>
  <c r="Y162" i="7"/>
  <c r="Z162" i="7"/>
  <c r="AA162" i="7"/>
  <c r="AB162" i="7"/>
  <c r="AC162" i="7"/>
  <c r="AD162" i="7"/>
  <c r="AE162" i="7"/>
  <c r="AF162" i="7"/>
  <c r="AG162" i="7"/>
  <c r="AH162" i="7"/>
  <c r="AI162" i="7"/>
  <c r="AJ162" i="7"/>
  <c r="AK162" i="7"/>
  <c r="AL162" i="7"/>
  <c r="W163" i="7"/>
  <c r="X163" i="7"/>
  <c r="Y163" i="7"/>
  <c r="Z163" i="7"/>
  <c r="AA163" i="7"/>
  <c r="AB163" i="7"/>
  <c r="AC163" i="7"/>
  <c r="AD163" i="7"/>
  <c r="AE163" i="7"/>
  <c r="AF163" i="7"/>
  <c r="AG163" i="7"/>
  <c r="AH163" i="7"/>
  <c r="AI163" i="7"/>
  <c r="AJ163" i="7"/>
  <c r="AK163" i="7"/>
  <c r="AL163" i="7"/>
  <c r="W164" i="7"/>
  <c r="X164" i="7"/>
  <c r="Y164" i="7"/>
  <c r="Z164" i="7"/>
  <c r="AA164" i="7"/>
  <c r="AB164" i="7"/>
  <c r="AC164" i="7"/>
  <c r="AF164" i="7"/>
  <c r="AG164" i="7"/>
  <c r="AH164" i="7"/>
  <c r="AI164" i="7"/>
  <c r="AJ164" i="7"/>
  <c r="AK164" i="7"/>
  <c r="AL164" i="7"/>
  <c r="W165" i="7"/>
  <c r="X165" i="7"/>
  <c r="Y165" i="7"/>
  <c r="Z165" i="7"/>
  <c r="AA165" i="7"/>
  <c r="AB165" i="7"/>
  <c r="AC165" i="7"/>
  <c r="AD165" i="7"/>
  <c r="AE165" i="7"/>
  <c r="AF165" i="7"/>
  <c r="AG165" i="7"/>
  <c r="AH165" i="7"/>
  <c r="AI165" i="7"/>
  <c r="AJ165" i="7"/>
  <c r="AK165" i="7"/>
  <c r="AL165" i="7"/>
  <c r="V144" i="7"/>
  <c r="V146" i="7"/>
  <c r="V147" i="7"/>
  <c r="V148" i="7"/>
  <c r="V149" i="7"/>
  <c r="V150" i="7"/>
  <c r="V151" i="7"/>
  <c r="V153" i="7"/>
  <c r="V154" i="7"/>
  <c r="V155" i="7"/>
  <c r="V156" i="7"/>
  <c r="V157" i="7"/>
  <c r="V158" i="7"/>
  <c r="V159" i="7"/>
  <c r="V161" i="7"/>
  <c r="V162" i="7"/>
  <c r="V163" i="7"/>
  <c r="V164" i="7"/>
  <c r="V165" i="7"/>
  <c r="V143" i="7"/>
  <c r="W86" i="7"/>
  <c r="X86" i="7"/>
  <c r="Y86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AL86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AL87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AL88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W90" i="7"/>
  <c r="X90" i="7"/>
  <c r="Y90" i="7"/>
  <c r="Z90" i="7"/>
  <c r="AA90" i="7"/>
  <c r="AB90" i="7"/>
  <c r="AC90" i="7"/>
  <c r="AD90" i="7"/>
  <c r="AE90" i="7"/>
  <c r="AF90" i="7"/>
  <c r="AG90" i="7"/>
  <c r="AH90" i="7"/>
  <c r="AI90" i="7"/>
  <c r="AJ90" i="7"/>
  <c r="AK90" i="7"/>
  <c r="AL90" i="7"/>
  <c r="W91" i="7"/>
  <c r="X91" i="7"/>
  <c r="Y91" i="7"/>
  <c r="Z91" i="7"/>
  <c r="AA91" i="7"/>
  <c r="AB91" i="7"/>
  <c r="AC91" i="7"/>
  <c r="AD91" i="7"/>
  <c r="AE91" i="7"/>
  <c r="AF91" i="7"/>
  <c r="AG91" i="7"/>
  <c r="AH91" i="7"/>
  <c r="AI91" i="7"/>
  <c r="AJ91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L94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AL95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AL96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W104" i="7"/>
  <c r="X104" i="7"/>
  <c r="Y104" i="7"/>
  <c r="Z104" i="7"/>
  <c r="AA104" i="7"/>
  <c r="AD104" i="7"/>
  <c r="AE104" i="7"/>
  <c r="AF104" i="7"/>
  <c r="AG104" i="7"/>
  <c r="AH104" i="7"/>
  <c r="AI104" i="7"/>
  <c r="AJ104" i="7"/>
  <c r="AK104" i="7"/>
  <c r="AL104" i="7"/>
  <c r="W105" i="7"/>
  <c r="X105" i="7"/>
  <c r="Y105" i="7"/>
  <c r="Z105" i="7"/>
  <c r="AA105" i="7"/>
  <c r="AB105" i="7"/>
  <c r="AC105" i="7"/>
  <c r="AD105" i="7"/>
  <c r="AE105" i="7"/>
  <c r="AF105" i="7"/>
  <c r="AG105" i="7"/>
  <c r="AH105" i="7"/>
  <c r="AI105" i="7"/>
  <c r="AJ105" i="7"/>
  <c r="AK105" i="7"/>
  <c r="AL105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AL107" i="7"/>
  <c r="W108" i="7"/>
  <c r="X108" i="7"/>
  <c r="Y108" i="7"/>
  <c r="AB108" i="7"/>
  <c r="AD109" i="7"/>
  <c r="AE109" i="7"/>
  <c r="AF109" i="7"/>
  <c r="AG109" i="7"/>
  <c r="AH109" i="7"/>
  <c r="AI109" i="7"/>
  <c r="AJ109" i="7"/>
  <c r="AK109" i="7"/>
  <c r="AL109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I112" i="7"/>
  <c r="AJ112" i="7"/>
  <c r="AK112" i="7"/>
  <c r="AL112" i="7"/>
  <c r="W113" i="7"/>
  <c r="X113" i="7"/>
  <c r="Y113" i="7"/>
  <c r="Z113" i="7"/>
  <c r="AA113" i="7"/>
  <c r="AB113" i="7"/>
  <c r="AC113" i="7"/>
  <c r="AD113" i="7"/>
  <c r="AE113" i="7"/>
  <c r="AF113" i="7"/>
  <c r="AG113" i="7"/>
  <c r="AH113" i="7"/>
  <c r="AI113" i="7"/>
  <c r="W114" i="7"/>
  <c r="X114" i="7"/>
  <c r="Y114" i="7"/>
  <c r="Z114" i="7"/>
  <c r="AA114" i="7"/>
  <c r="AB114" i="7"/>
  <c r="AC114" i="7"/>
  <c r="AD114" i="7"/>
  <c r="AE114" i="7"/>
  <c r="AF114" i="7"/>
  <c r="AG114" i="7"/>
  <c r="AH114" i="7"/>
  <c r="AI114" i="7"/>
  <c r="AJ114" i="7"/>
  <c r="AK114" i="7"/>
  <c r="AL114" i="7"/>
  <c r="W115" i="7"/>
  <c r="X115" i="7"/>
  <c r="Y115" i="7"/>
  <c r="Z115" i="7"/>
  <c r="AA115" i="7"/>
  <c r="AB115" i="7"/>
  <c r="AC115" i="7"/>
  <c r="AD115" i="7"/>
  <c r="AE115" i="7"/>
  <c r="AF115" i="7"/>
  <c r="AG115" i="7"/>
  <c r="AH115" i="7"/>
  <c r="AI115" i="7"/>
  <c r="AJ115" i="7"/>
  <c r="AK115" i="7"/>
  <c r="AL115" i="7"/>
  <c r="W116" i="7"/>
  <c r="X116" i="7"/>
  <c r="Y116" i="7"/>
  <c r="Z116" i="7"/>
  <c r="AA116" i="7"/>
  <c r="AB116" i="7"/>
  <c r="AC116" i="7"/>
  <c r="AD116" i="7"/>
  <c r="AE116" i="7"/>
  <c r="AF116" i="7"/>
  <c r="AG116" i="7"/>
  <c r="AH116" i="7"/>
  <c r="AI116" i="7"/>
  <c r="AJ116" i="7"/>
  <c r="AK116" i="7"/>
  <c r="AL116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I119" i="7"/>
  <c r="AJ119" i="7"/>
  <c r="AK119" i="7"/>
  <c r="AL119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W121" i="7"/>
  <c r="X121" i="7"/>
  <c r="Y121" i="7"/>
  <c r="Z121" i="7"/>
  <c r="AA121" i="7"/>
  <c r="AB121" i="7"/>
  <c r="AC121" i="7"/>
  <c r="AD121" i="7"/>
  <c r="AE121" i="7"/>
  <c r="AF121" i="7"/>
  <c r="AH122" i="7"/>
  <c r="AI122" i="7"/>
  <c r="AJ122" i="7"/>
  <c r="AK122" i="7"/>
  <c r="AL122" i="7"/>
  <c r="W123" i="7"/>
  <c r="X123" i="7"/>
  <c r="Y123" i="7"/>
  <c r="Z123" i="7"/>
  <c r="AA123" i="7"/>
  <c r="AB123" i="7"/>
  <c r="AC123" i="7"/>
  <c r="AD123" i="7"/>
  <c r="AE123" i="7"/>
  <c r="AF123" i="7"/>
  <c r="AG123" i="7"/>
  <c r="AH123" i="7"/>
  <c r="AI123" i="7"/>
  <c r="AJ123" i="7"/>
  <c r="AK123" i="7"/>
  <c r="AL123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W125" i="7"/>
  <c r="X125" i="7"/>
  <c r="Y125" i="7"/>
  <c r="Z125" i="7"/>
  <c r="AA125" i="7"/>
  <c r="AB125" i="7"/>
  <c r="AC125" i="7"/>
  <c r="AD125" i="7"/>
  <c r="AE125" i="7"/>
  <c r="AF125" i="7"/>
  <c r="AG125" i="7"/>
  <c r="AH125" i="7"/>
  <c r="AI125" i="7"/>
  <c r="AJ125" i="7"/>
  <c r="AK125" i="7"/>
  <c r="AL125" i="7"/>
  <c r="W126" i="7"/>
  <c r="X126" i="7"/>
  <c r="Y126" i="7"/>
  <c r="Z126" i="7"/>
  <c r="AA126" i="7"/>
  <c r="AB126" i="7"/>
  <c r="AC126" i="7"/>
  <c r="AD126" i="7"/>
  <c r="AE126" i="7"/>
  <c r="AF126" i="7"/>
  <c r="AG126" i="7"/>
  <c r="AH126" i="7"/>
  <c r="AI126" i="7"/>
  <c r="AJ126" i="7"/>
  <c r="AK126" i="7"/>
  <c r="AL126" i="7"/>
  <c r="W127" i="7"/>
  <c r="X127" i="7"/>
  <c r="Y127" i="7"/>
  <c r="Z127" i="7"/>
  <c r="AA127" i="7"/>
  <c r="AB127" i="7"/>
  <c r="AC127" i="7"/>
  <c r="AD127" i="7"/>
  <c r="AE127" i="7"/>
  <c r="AF127" i="7"/>
  <c r="AG127" i="7"/>
  <c r="AH127" i="7"/>
  <c r="AI127" i="7"/>
  <c r="AJ127" i="7"/>
  <c r="AK127" i="7"/>
  <c r="AL127" i="7"/>
  <c r="W128" i="7"/>
  <c r="X128" i="7"/>
  <c r="Y128" i="7"/>
  <c r="Z128" i="7"/>
  <c r="AA128" i="7"/>
  <c r="AB128" i="7"/>
  <c r="AC128" i="7"/>
  <c r="AD128" i="7"/>
  <c r="AE128" i="7"/>
  <c r="AF128" i="7"/>
  <c r="AG128" i="7"/>
  <c r="AH128" i="7"/>
  <c r="AI128" i="7"/>
  <c r="AJ128" i="7"/>
  <c r="W129" i="7"/>
  <c r="X129" i="7"/>
  <c r="Y129" i="7"/>
  <c r="Z129" i="7"/>
  <c r="AA129" i="7"/>
  <c r="AB129" i="7"/>
  <c r="AC129" i="7"/>
  <c r="AD129" i="7"/>
  <c r="AE129" i="7"/>
  <c r="AF129" i="7"/>
  <c r="AG129" i="7"/>
  <c r="AH129" i="7"/>
  <c r="AI129" i="7"/>
  <c r="AJ129" i="7"/>
  <c r="AK129" i="7"/>
  <c r="AL129" i="7"/>
  <c r="W130" i="7"/>
  <c r="X130" i="7"/>
  <c r="Y130" i="7"/>
  <c r="Z130" i="7"/>
  <c r="AA130" i="7"/>
  <c r="AB130" i="7"/>
  <c r="AC130" i="7"/>
  <c r="AD130" i="7"/>
  <c r="AE130" i="7"/>
  <c r="AF130" i="7"/>
  <c r="AG130" i="7"/>
  <c r="AH130" i="7"/>
  <c r="AI130" i="7"/>
  <c r="AJ130" i="7"/>
  <c r="AK130" i="7"/>
  <c r="AL130" i="7"/>
  <c r="W131" i="7"/>
  <c r="X131" i="7"/>
  <c r="Y131" i="7"/>
  <c r="AH131" i="7"/>
  <c r="AI131" i="7"/>
  <c r="AJ131" i="7"/>
  <c r="AK131" i="7"/>
  <c r="AL131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W133" i="7"/>
  <c r="X133" i="7"/>
  <c r="Y133" i="7"/>
  <c r="Z133" i="7"/>
  <c r="AA133" i="7"/>
  <c r="AB133" i="7"/>
  <c r="AC133" i="7"/>
  <c r="AD133" i="7"/>
  <c r="AE133" i="7"/>
  <c r="AF133" i="7"/>
  <c r="AG133" i="7"/>
  <c r="AH133" i="7"/>
  <c r="AI133" i="7"/>
  <c r="AJ133" i="7"/>
  <c r="AK133" i="7"/>
  <c r="W134" i="7"/>
  <c r="X134" i="7"/>
  <c r="Y134" i="7"/>
  <c r="Z134" i="7"/>
  <c r="AA134" i="7"/>
  <c r="AB134" i="7"/>
  <c r="AC134" i="7"/>
  <c r="AD134" i="7"/>
  <c r="AE134" i="7"/>
  <c r="AF134" i="7"/>
  <c r="AG134" i="7"/>
  <c r="AH134" i="7"/>
  <c r="AI134" i="7"/>
  <c r="AJ134" i="7"/>
  <c r="AK134" i="7"/>
  <c r="AL134" i="7"/>
  <c r="W135" i="7"/>
  <c r="X135" i="7"/>
  <c r="Y135" i="7"/>
  <c r="Z135" i="7"/>
  <c r="AA135" i="7"/>
  <c r="AB135" i="7"/>
  <c r="AC135" i="7"/>
  <c r="AD135" i="7"/>
  <c r="AE135" i="7"/>
  <c r="AF135" i="7"/>
  <c r="AG135" i="7"/>
  <c r="AH135" i="7"/>
  <c r="AI135" i="7"/>
  <c r="AJ135" i="7"/>
  <c r="AK135" i="7"/>
  <c r="W136" i="7"/>
  <c r="X136" i="7"/>
  <c r="Y136" i="7"/>
  <c r="Z136" i="7"/>
  <c r="AA136" i="7"/>
  <c r="AB136" i="7"/>
  <c r="AC136" i="7"/>
  <c r="AD136" i="7"/>
  <c r="AE136" i="7"/>
  <c r="AF136" i="7"/>
  <c r="AG136" i="7"/>
  <c r="AH136" i="7"/>
  <c r="AI136" i="7"/>
  <c r="AJ136" i="7"/>
  <c r="AK136" i="7"/>
  <c r="W137" i="7"/>
  <c r="X137" i="7"/>
  <c r="Y137" i="7"/>
  <c r="Z137" i="7"/>
  <c r="AA137" i="7"/>
  <c r="AB137" i="7"/>
  <c r="AC137" i="7"/>
  <c r="AD137" i="7"/>
  <c r="AE137" i="7"/>
  <c r="AF137" i="7"/>
  <c r="AG137" i="7"/>
  <c r="AH137" i="7"/>
  <c r="AI137" i="7"/>
  <c r="AJ137" i="7"/>
  <c r="AK137" i="7"/>
  <c r="AL137" i="7"/>
  <c r="AB138" i="7"/>
  <c r="AC138" i="7"/>
  <c r="AD138" i="7"/>
  <c r="AE138" i="7"/>
  <c r="AF138" i="7"/>
  <c r="AG138" i="7"/>
  <c r="AH138" i="7"/>
  <c r="AI138" i="7"/>
  <c r="AJ138" i="7"/>
  <c r="AK138" i="7"/>
  <c r="AL138" i="7"/>
  <c r="V87" i="7"/>
  <c r="V89" i="7"/>
  <c r="V90" i="7"/>
  <c r="V92" i="7"/>
  <c r="V93" i="7"/>
  <c r="V95" i="7"/>
  <c r="V96" i="7"/>
  <c r="V97" i="7"/>
  <c r="V98" i="7"/>
  <c r="V99" i="7"/>
  <c r="V100" i="7"/>
  <c r="V102" i="7"/>
  <c r="V103" i="7"/>
  <c r="V104" i="7"/>
  <c r="V105" i="7"/>
  <c r="V106" i="7"/>
  <c r="V107" i="7"/>
  <c r="V108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86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AL70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AJ72" i="7"/>
  <c r="AK72" i="7"/>
  <c r="AL72" i="7"/>
  <c r="W73" i="7"/>
  <c r="X73" i="7"/>
  <c r="Y73" i="7"/>
  <c r="Z73" i="7"/>
  <c r="AA73" i="7"/>
  <c r="AB73" i="7"/>
  <c r="AC73" i="7"/>
  <c r="AD73" i="7"/>
  <c r="AE73" i="7"/>
  <c r="AF73" i="7"/>
  <c r="AG73" i="7"/>
  <c r="AH73" i="7"/>
  <c r="AI73" i="7"/>
  <c r="AJ73" i="7"/>
  <c r="AK73" i="7"/>
  <c r="AL73" i="7"/>
  <c r="W74" i="7"/>
  <c r="X74" i="7"/>
  <c r="Y74" i="7"/>
  <c r="Z74" i="7"/>
  <c r="AA74" i="7"/>
  <c r="AB74" i="7"/>
  <c r="AC74" i="7"/>
  <c r="AD74" i="7"/>
  <c r="AE74" i="7"/>
  <c r="AF74" i="7"/>
  <c r="AG74" i="7"/>
  <c r="AH74" i="7"/>
  <c r="AI74" i="7"/>
  <c r="AJ74" i="7"/>
  <c r="AK74" i="7"/>
  <c r="AL74" i="7"/>
  <c r="W75" i="7"/>
  <c r="X75" i="7"/>
  <c r="Y75" i="7"/>
  <c r="Z75" i="7"/>
  <c r="AA75" i="7"/>
  <c r="AB75" i="7"/>
  <c r="AC75" i="7"/>
  <c r="AD75" i="7"/>
  <c r="AE75" i="7"/>
  <c r="AF75" i="7"/>
  <c r="AG75" i="7"/>
  <c r="AH75" i="7"/>
  <c r="AI75" i="7"/>
  <c r="AJ75" i="7"/>
  <c r="AK75" i="7"/>
  <c r="AL75" i="7"/>
  <c r="W76" i="7"/>
  <c r="X76" i="7"/>
  <c r="Y76" i="7"/>
  <c r="Z76" i="7"/>
  <c r="AA76" i="7"/>
  <c r="AB76" i="7"/>
  <c r="AC76" i="7"/>
  <c r="AD76" i="7"/>
  <c r="AE76" i="7"/>
  <c r="AF76" i="7"/>
  <c r="AG76" i="7"/>
  <c r="AH76" i="7"/>
  <c r="AI76" i="7"/>
  <c r="AJ76" i="7"/>
  <c r="AK76" i="7"/>
  <c r="AL76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B78" i="7"/>
  <c r="AC78" i="7"/>
  <c r="AD78" i="7"/>
  <c r="AE78" i="7"/>
  <c r="AF78" i="7"/>
  <c r="AG78" i="7"/>
  <c r="AH78" i="7"/>
  <c r="AI78" i="7"/>
  <c r="AJ78" i="7"/>
  <c r="AK78" i="7"/>
  <c r="AL78" i="7"/>
  <c r="AB79" i="7"/>
  <c r="AC79" i="7"/>
  <c r="AD79" i="7"/>
  <c r="AE79" i="7"/>
  <c r="AF79" i="7"/>
  <c r="AG79" i="7"/>
  <c r="AH79" i="7"/>
  <c r="AI79" i="7"/>
  <c r="AJ79" i="7"/>
  <c r="AK79" i="7"/>
  <c r="AL79" i="7"/>
  <c r="AB80" i="7"/>
  <c r="AC80" i="7"/>
  <c r="AD80" i="7"/>
  <c r="AE80" i="7"/>
  <c r="AF80" i="7"/>
  <c r="AG80" i="7"/>
  <c r="AH80" i="7"/>
  <c r="AI80" i="7"/>
  <c r="AJ80" i="7"/>
  <c r="AK80" i="7"/>
  <c r="AL80" i="7"/>
  <c r="W81" i="7"/>
  <c r="X81" i="7"/>
  <c r="Y81" i="7"/>
  <c r="Z81" i="7"/>
  <c r="AA81" i="7"/>
  <c r="AB81" i="7"/>
  <c r="AC81" i="7"/>
  <c r="AD81" i="7"/>
  <c r="AE81" i="7"/>
  <c r="AF81" i="7"/>
  <c r="AG81" i="7"/>
  <c r="AH81" i="7"/>
  <c r="AI81" i="7"/>
  <c r="AJ81" i="7"/>
  <c r="AK81" i="7"/>
  <c r="AL81" i="7"/>
  <c r="V71" i="7"/>
  <c r="V72" i="7"/>
  <c r="V73" i="7"/>
  <c r="V74" i="7"/>
  <c r="V75" i="7"/>
  <c r="V76" i="7"/>
  <c r="V77" i="7"/>
  <c r="V81" i="7"/>
  <c r="V70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B57" i="7"/>
  <c r="AC57" i="7"/>
  <c r="AD57" i="7"/>
  <c r="AE57" i="7"/>
  <c r="AF57" i="7"/>
  <c r="AG57" i="7"/>
  <c r="AH57" i="7"/>
  <c r="AI57" i="7"/>
  <c r="AJ57" i="7"/>
  <c r="AK57" i="7"/>
  <c r="AL57" i="7"/>
  <c r="AB58" i="7"/>
  <c r="AC58" i="7"/>
  <c r="AD58" i="7"/>
  <c r="AE58" i="7"/>
  <c r="AF58" i="7"/>
  <c r="AG58" i="7"/>
  <c r="AH58" i="7"/>
  <c r="AI58" i="7"/>
  <c r="AJ58" i="7"/>
  <c r="AK58" i="7"/>
  <c r="AL58" i="7"/>
  <c r="AG60" i="7"/>
  <c r="AH60" i="7"/>
  <c r="AI60" i="7"/>
  <c r="AJ60" i="7"/>
  <c r="AK60" i="7"/>
  <c r="AL60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V52" i="7"/>
  <c r="V53" i="7"/>
  <c r="V54" i="7"/>
  <c r="V55" i="7"/>
  <c r="V56" i="7"/>
  <c r="V61" i="7"/>
  <c r="V62" i="7"/>
  <c r="V63" i="7"/>
  <c r="V51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C40" i="7"/>
  <c r="AD40" i="7"/>
  <c r="AE40" i="7"/>
  <c r="AF40" i="7"/>
  <c r="AG40" i="7"/>
  <c r="AH40" i="7"/>
  <c r="AI40" i="7"/>
  <c r="AJ40" i="7"/>
  <c r="AK40" i="7"/>
  <c r="AL40" i="7"/>
  <c r="AC41" i="7"/>
  <c r="AD41" i="7"/>
  <c r="AE41" i="7"/>
  <c r="AF41" i="7"/>
  <c r="AG41" i="7"/>
  <c r="AH41" i="7"/>
  <c r="AI41" i="7"/>
  <c r="AJ41" i="7"/>
  <c r="AK41" i="7"/>
  <c r="AL41" i="7"/>
  <c r="AC42" i="7"/>
  <c r="AD42" i="7"/>
  <c r="AE42" i="7"/>
  <c r="AF42" i="7"/>
  <c r="AG42" i="7"/>
  <c r="AH42" i="7"/>
  <c r="AI42" i="7"/>
  <c r="AJ42" i="7"/>
  <c r="AK42" i="7"/>
  <c r="AL42" i="7"/>
  <c r="AB43" i="7"/>
  <c r="AC43" i="7"/>
  <c r="AD43" i="7"/>
  <c r="AE43" i="7"/>
  <c r="AF43" i="7"/>
  <c r="AG43" i="7"/>
  <c r="AH43" i="7"/>
  <c r="AI43" i="7"/>
  <c r="AJ43" i="7"/>
  <c r="AK43" i="7"/>
  <c r="AL43" i="7"/>
  <c r="AB44" i="7"/>
  <c r="AC44" i="7"/>
  <c r="AD44" i="7"/>
  <c r="AE44" i="7"/>
  <c r="AF44" i="7"/>
  <c r="AG44" i="7"/>
  <c r="AH44" i="7"/>
  <c r="AI44" i="7"/>
  <c r="AJ44" i="7"/>
  <c r="AK44" i="7"/>
  <c r="AL44" i="7"/>
  <c r="AC45" i="7"/>
  <c r="AD45" i="7"/>
  <c r="AE45" i="7"/>
  <c r="AF45" i="7"/>
  <c r="AG45" i="7"/>
  <c r="AH45" i="7"/>
  <c r="AI45" i="7"/>
  <c r="AJ45" i="7"/>
  <c r="AK45" i="7"/>
  <c r="AL45" i="7"/>
  <c r="AB46" i="7"/>
  <c r="AC46" i="7"/>
  <c r="AD46" i="7"/>
  <c r="AE46" i="7"/>
  <c r="AF46" i="7"/>
  <c r="AG46" i="7"/>
  <c r="AH46" i="7"/>
  <c r="AI46" i="7"/>
  <c r="AJ46" i="7"/>
  <c r="AK46" i="7"/>
  <c r="AL46" i="7"/>
  <c r="V38" i="7"/>
  <c r="V39" i="7"/>
  <c r="W28" i="7"/>
  <c r="X28" i="7"/>
  <c r="Y28" i="7"/>
  <c r="AB28" i="7"/>
  <c r="AC28" i="7"/>
  <c r="AD28" i="7"/>
  <c r="AE28" i="7"/>
  <c r="AF28" i="7"/>
  <c r="AG28" i="7"/>
  <c r="AH28" i="7"/>
  <c r="AI28" i="7"/>
  <c r="AJ28" i="7"/>
  <c r="AK28" i="7"/>
  <c r="AL28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W30" i="7"/>
  <c r="X30" i="7"/>
  <c r="Y30" i="7"/>
  <c r="Z30" i="7"/>
  <c r="AA30" i="7"/>
  <c r="AB30" i="7"/>
  <c r="AC30" i="7"/>
  <c r="AI30" i="7"/>
  <c r="AJ30" i="7"/>
  <c r="AK30" i="7"/>
  <c r="AL30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W32" i="7"/>
  <c r="X32" i="7"/>
  <c r="Y32" i="7"/>
  <c r="Z32" i="7"/>
  <c r="AA32" i="7"/>
  <c r="AB32" i="7"/>
  <c r="AC32" i="7"/>
  <c r="AD32" i="7"/>
  <c r="AE32" i="7"/>
  <c r="AH32" i="7"/>
  <c r="AI32" i="7"/>
  <c r="AJ32" i="7"/>
  <c r="AK32" i="7"/>
  <c r="AL32" i="7"/>
  <c r="V29" i="7"/>
  <c r="V30" i="7"/>
  <c r="V31" i="7"/>
  <c r="V32" i="7"/>
  <c r="V28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A5" i="7"/>
  <c r="AB5" i="7"/>
  <c r="AC5" i="7"/>
  <c r="AD5" i="7"/>
  <c r="AE5" i="7"/>
  <c r="AF5" i="7"/>
  <c r="AG5" i="7"/>
  <c r="AH5" i="7"/>
  <c r="AI5" i="7"/>
  <c r="AJ5" i="7"/>
  <c r="AK5" i="7"/>
  <c r="AA6" i="7"/>
  <c r="AB6" i="7"/>
  <c r="AC6" i="7"/>
  <c r="AD6" i="7"/>
  <c r="AE6" i="7"/>
  <c r="AF6" i="7"/>
  <c r="AG6" i="7"/>
  <c r="AH6" i="7"/>
  <c r="AI6" i="7"/>
  <c r="AJ6" i="7"/>
  <c r="AK6" i="7"/>
  <c r="AC7" i="7"/>
  <c r="AD7" i="7"/>
  <c r="AE7" i="7"/>
  <c r="AF7" i="7"/>
  <c r="AG7" i="7"/>
  <c r="AH7" i="7"/>
  <c r="AI7" i="7"/>
  <c r="AJ7" i="7"/>
  <c r="AK7" i="7"/>
  <c r="AA8" i="7"/>
  <c r="AB8" i="7"/>
  <c r="AC8" i="7"/>
  <c r="AD8" i="7"/>
  <c r="AG8" i="7"/>
  <c r="AH8" i="7"/>
  <c r="AI8" i="7"/>
  <c r="AJ8" i="7"/>
  <c r="AK8" i="7"/>
  <c r="AA9" i="7"/>
  <c r="AB9" i="7"/>
  <c r="AC9" i="7"/>
  <c r="AD9" i="7"/>
  <c r="AE9" i="7"/>
  <c r="AF9" i="7"/>
  <c r="AG9" i="7"/>
  <c r="AH9" i="7"/>
  <c r="AI9" i="7"/>
  <c r="AJ9" i="7"/>
  <c r="AK9" i="7"/>
  <c r="AB10" i="7"/>
  <c r="AC10" i="7"/>
  <c r="AD10" i="7"/>
  <c r="AE10" i="7"/>
  <c r="AF10" i="7"/>
  <c r="AG10" i="7"/>
  <c r="AH10" i="7"/>
  <c r="AI10" i="7"/>
  <c r="AJ10" i="7"/>
  <c r="AK10" i="7"/>
  <c r="AC11" i="7"/>
  <c r="AD11" i="7"/>
  <c r="AE11" i="7"/>
  <c r="AF11" i="7"/>
  <c r="AG11" i="7"/>
  <c r="AH11" i="7"/>
  <c r="AI11" i="7"/>
  <c r="AJ11" i="7"/>
  <c r="AK11" i="7"/>
  <c r="AC12" i="7"/>
  <c r="AD12" i="7"/>
  <c r="AE12" i="7"/>
  <c r="AF12" i="7"/>
  <c r="AG12" i="7"/>
  <c r="AH12" i="7"/>
  <c r="AI12" i="7"/>
  <c r="AJ12" i="7"/>
  <c r="AK12" i="7"/>
  <c r="AA13" i="7"/>
  <c r="AB13" i="7"/>
  <c r="AC13" i="7"/>
  <c r="AD13" i="7"/>
  <c r="AG13" i="7"/>
  <c r="AH13" i="7"/>
  <c r="AI13" i="7"/>
  <c r="AJ13" i="7"/>
  <c r="AK13" i="7"/>
  <c r="AA14" i="7"/>
  <c r="AB14" i="7"/>
  <c r="AC14" i="7"/>
  <c r="AD14" i="7"/>
  <c r="AG14" i="7"/>
  <c r="AH14" i="7"/>
  <c r="AI14" i="7"/>
  <c r="AJ14" i="7"/>
  <c r="AK14" i="7"/>
  <c r="AB15" i="7"/>
  <c r="AC15" i="7"/>
  <c r="AD15" i="7"/>
  <c r="AE15" i="7"/>
  <c r="AF15" i="7"/>
  <c r="AG15" i="7"/>
  <c r="AH15" i="7"/>
  <c r="AI15" i="7"/>
  <c r="AJ15" i="7"/>
  <c r="AK15" i="7"/>
  <c r="AB16" i="7"/>
  <c r="AC16" i="7"/>
  <c r="AD16" i="7"/>
  <c r="AE16" i="7"/>
  <c r="AF16" i="7"/>
  <c r="AG16" i="7"/>
  <c r="AH16" i="7"/>
  <c r="AI16" i="7"/>
  <c r="AJ16" i="7"/>
  <c r="AK16" i="7"/>
  <c r="AB17" i="7"/>
  <c r="AC17" i="7"/>
  <c r="AD17" i="7"/>
  <c r="AE17" i="7"/>
  <c r="AF17" i="7"/>
  <c r="AG17" i="7"/>
  <c r="AH17" i="7"/>
  <c r="AI17" i="7"/>
  <c r="AJ17" i="7"/>
  <c r="AK17" i="7"/>
  <c r="AB18" i="7"/>
  <c r="AC18" i="7"/>
  <c r="AD18" i="7"/>
  <c r="AE18" i="7"/>
  <c r="AF18" i="7"/>
  <c r="AG18" i="7"/>
  <c r="AH18" i="7"/>
  <c r="AI18" i="7"/>
  <c r="AJ18" i="7"/>
  <c r="AK18" i="7"/>
  <c r="AB19" i="7"/>
  <c r="AC19" i="7"/>
  <c r="AD19" i="7"/>
  <c r="AE19" i="7"/>
  <c r="AF19" i="7"/>
  <c r="AG19" i="7"/>
  <c r="AH19" i="7"/>
  <c r="AI19" i="7"/>
  <c r="AJ19" i="7"/>
  <c r="AK19" i="7"/>
  <c r="AB20" i="7"/>
  <c r="AC20" i="7"/>
  <c r="AD20" i="7"/>
  <c r="AE20" i="7"/>
  <c r="AF20" i="7"/>
  <c r="AG20" i="7"/>
  <c r="AH20" i="7"/>
  <c r="AI20" i="7"/>
  <c r="AJ20" i="7"/>
  <c r="AK20" i="7"/>
  <c r="AB21" i="7"/>
  <c r="AC21" i="7"/>
  <c r="AD21" i="7"/>
  <c r="AE21" i="7"/>
  <c r="AF21" i="7"/>
  <c r="AG21" i="7"/>
  <c r="AH21" i="7"/>
  <c r="AI21" i="7"/>
  <c r="AJ21" i="7"/>
  <c r="AK21" i="7"/>
  <c r="AA22" i="7"/>
  <c r="AB22" i="7"/>
  <c r="AC22" i="7"/>
  <c r="AD22" i="7"/>
  <c r="AG22" i="7"/>
  <c r="AH22" i="7"/>
  <c r="AI22" i="7"/>
  <c r="AJ22" i="7"/>
  <c r="AK22" i="7"/>
  <c r="AA23" i="7"/>
  <c r="AB23" i="7"/>
  <c r="AC23" i="7"/>
  <c r="AD23" i="7"/>
  <c r="AG23" i="7"/>
  <c r="AH23" i="7"/>
  <c r="AI23" i="7"/>
  <c r="AJ23" i="7"/>
  <c r="AK23" i="7"/>
  <c r="Z5" i="7"/>
  <c r="Z6" i="7"/>
  <c r="Z7" i="7"/>
  <c r="Z8" i="7"/>
  <c r="Z9" i="7"/>
  <c r="Z13" i="7"/>
  <c r="Z14" i="7"/>
  <c r="Z22" i="7"/>
  <c r="Z23" i="7"/>
  <c r="Y5" i="7"/>
  <c r="Y6" i="7"/>
  <c r="Y7" i="7"/>
  <c r="Y8" i="7"/>
  <c r="Y9" i="7"/>
  <c r="Y13" i="7"/>
  <c r="Y14" i="7"/>
  <c r="Y22" i="7"/>
  <c r="Y23" i="7"/>
  <c r="AA4" i="7"/>
  <c r="AB4" i="7"/>
  <c r="AC4" i="7"/>
  <c r="AD4" i="7"/>
  <c r="AE4" i="7"/>
  <c r="AF4" i="7"/>
  <c r="AG4" i="7"/>
  <c r="AH4" i="7"/>
  <c r="AI4" i="7"/>
  <c r="AJ4" i="7"/>
  <c r="AK4" i="7"/>
  <c r="W5" i="7"/>
  <c r="X5" i="7"/>
  <c r="W6" i="7"/>
  <c r="X6" i="7"/>
  <c r="W7" i="7"/>
  <c r="X7" i="7"/>
  <c r="W8" i="7"/>
  <c r="X8" i="7"/>
  <c r="W9" i="7"/>
  <c r="X9" i="7"/>
  <c r="W13" i="7"/>
  <c r="X13" i="7"/>
  <c r="W14" i="7"/>
  <c r="X14" i="7"/>
  <c r="W22" i="7"/>
  <c r="X22" i="7"/>
  <c r="W23" i="7"/>
  <c r="X23" i="7"/>
  <c r="V8" i="7"/>
  <c r="V9" i="7"/>
  <c r="V13" i="7"/>
  <c r="V14" i="7"/>
  <c r="V22" i="7"/>
  <c r="V23" i="7"/>
  <c r="V6" i="7"/>
  <c r="V7" i="7"/>
  <c r="V5" i="7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V199" i="7" l="1"/>
  <c r="AL199" i="7"/>
  <c r="Y199" i="7"/>
  <c r="AJ199" i="7"/>
  <c r="AF199" i="7"/>
  <c r="AB199" i="7"/>
  <c r="AI199" i="7"/>
  <c r="AA199" i="7"/>
  <c r="X199" i="7"/>
  <c r="Z199" i="7"/>
  <c r="AK199" i="7"/>
  <c r="AG199" i="7"/>
  <c r="AC199" i="7"/>
  <c r="W199" i="7"/>
  <c r="AJ169" i="7"/>
  <c r="AF169" i="7"/>
  <c r="AB169" i="7"/>
  <c r="X169" i="7"/>
  <c r="AI169" i="7"/>
  <c r="AE169" i="7"/>
  <c r="AA169" i="7"/>
  <c r="W169" i="7"/>
  <c r="V169" i="7"/>
  <c r="AL169" i="7"/>
  <c r="AH169" i="7"/>
  <c r="AD169" i="7"/>
  <c r="Z169" i="7"/>
  <c r="V66" i="7"/>
  <c r="AK169" i="7"/>
  <c r="AG169" i="7"/>
  <c r="AC169" i="7"/>
  <c r="Y169" i="7"/>
  <c r="AJ24" i="7"/>
  <c r="AF24" i="7"/>
  <c r="AB24" i="7"/>
  <c r="E15" i="6"/>
  <c r="E19" i="6"/>
  <c r="E16" i="6"/>
  <c r="E23" i="6"/>
  <c r="F17" i="5"/>
  <c r="F15" i="5"/>
  <c r="F19" i="5"/>
  <c r="F23" i="5"/>
  <c r="F21" i="5"/>
  <c r="F14" i="5"/>
  <c r="F18" i="5"/>
  <c r="F22" i="5"/>
  <c r="F15" i="4"/>
  <c r="F16" i="4"/>
  <c r="F19" i="4"/>
  <c r="F22" i="4"/>
  <c r="F18" i="4"/>
  <c r="F20" i="4"/>
  <c r="F23" i="4"/>
  <c r="F21" i="4"/>
  <c r="F17" i="4"/>
  <c r="F14" i="4"/>
  <c r="AW20" i="7"/>
  <c r="AE24" i="7"/>
  <c r="V82" i="7"/>
  <c r="X47" i="7"/>
  <c r="AE82" i="7"/>
  <c r="AA82" i="7"/>
  <c r="W82" i="7"/>
  <c r="AJ139" i="7"/>
  <c r="AB139" i="7"/>
  <c r="X139" i="7"/>
  <c r="AI139" i="7"/>
  <c r="AL82" i="7"/>
  <c r="AH82" i="7"/>
  <c r="AD82" i="7"/>
  <c r="AG82" i="7"/>
  <c r="AC82" i="7"/>
  <c r="AC139" i="7"/>
  <c r="Y139" i="7"/>
  <c r="AL139" i="7"/>
  <c r="AH139" i="7"/>
  <c r="Z139" i="7"/>
  <c r="AA24" i="7"/>
  <c r="AJ82" i="7"/>
  <c r="AF82" i="7"/>
  <c r="AB82" i="7"/>
  <c r="AA139" i="7"/>
  <c r="W139" i="7"/>
  <c r="AK139" i="7"/>
  <c r="AG139" i="7"/>
  <c r="AH24" i="7"/>
  <c r="Y24" i="7"/>
  <c r="AK24" i="7"/>
  <c r="AG24" i="7"/>
  <c r="AC24" i="7"/>
  <c r="Z24" i="7"/>
  <c r="V33" i="7"/>
  <c r="AA33" i="7"/>
  <c r="AI33" i="7"/>
  <c r="AE33" i="7"/>
  <c r="Y33" i="7"/>
  <c r="V47" i="7"/>
  <c r="AI47" i="7"/>
  <c r="AE47" i="7"/>
  <c r="AA47" i="7"/>
  <c r="W47" i="7"/>
  <c r="AJ66" i="7"/>
  <c r="AF66" i="7"/>
  <c r="AB66" i="7"/>
  <c r="Z82" i="7"/>
  <c r="AF139" i="7"/>
  <c r="Z33" i="7"/>
  <c r="AL33" i="7"/>
  <c r="AH33" i="7"/>
  <c r="AD33" i="7"/>
  <c r="X33" i="7"/>
  <c r="AH47" i="7"/>
  <c r="AD47" i="7"/>
  <c r="Z47" i="7"/>
  <c r="AI66" i="7"/>
  <c r="AE66" i="7"/>
  <c r="AA66" i="7"/>
  <c r="AK82" i="7"/>
  <c r="Y82" i="7"/>
  <c r="AE139" i="7"/>
  <c r="AK33" i="7"/>
  <c r="AG33" i="7"/>
  <c r="AC33" i="7"/>
  <c r="W33" i="7"/>
  <c r="AL47" i="7"/>
  <c r="AK47" i="7"/>
  <c r="AG47" i="7"/>
  <c r="AC47" i="7"/>
  <c r="Y47" i="7"/>
  <c r="AL66" i="7"/>
  <c r="AH66" i="7"/>
  <c r="AD66" i="7"/>
  <c r="Z66" i="7"/>
  <c r="X82" i="7"/>
  <c r="AD139" i="7"/>
  <c r="AD24" i="7"/>
  <c r="AJ33" i="7"/>
  <c r="AF33" i="7"/>
  <c r="AB33" i="7"/>
  <c r="AJ47" i="7"/>
  <c r="AF47" i="7"/>
  <c r="AB47" i="7"/>
  <c r="AK66" i="7"/>
  <c r="AG66" i="7"/>
  <c r="AC66" i="7"/>
  <c r="Y66" i="7"/>
  <c r="AI82" i="7"/>
  <c r="V139" i="7"/>
  <c r="AW21" i="7"/>
  <c r="W66" i="7"/>
  <c r="X66" i="7"/>
  <c r="AI24" i="7"/>
  <c r="AL24" i="7"/>
  <c r="X24" i="7"/>
  <c r="W24" i="7"/>
  <c r="E20" i="6"/>
  <c r="E24" i="6"/>
  <c r="E18" i="6"/>
  <c r="E22" i="6"/>
  <c r="E17" i="6"/>
  <c r="E21" i="6"/>
  <c r="F16" i="5"/>
  <c r="F20" i="5"/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11" i="2"/>
  <c r="N31" i="3" l="1"/>
  <c r="O31" i="3" s="1"/>
  <c r="P31" i="3" s="1"/>
  <c r="N30" i="3"/>
  <c r="O30" i="3" s="1"/>
  <c r="P30" i="3" s="1"/>
  <c r="P29" i="3"/>
  <c r="O29" i="3"/>
  <c r="N29" i="3"/>
  <c r="P28" i="3"/>
  <c r="N28" i="3"/>
  <c r="N27" i="3"/>
  <c r="O27" i="3" s="1"/>
  <c r="P27" i="3" s="1"/>
  <c r="N26" i="3"/>
  <c r="O26" i="3" s="1"/>
  <c r="P26" i="3" s="1"/>
  <c r="P25" i="3"/>
  <c r="O25" i="3"/>
  <c r="N25" i="3"/>
  <c r="O24" i="3"/>
  <c r="P24" i="3" s="1"/>
  <c r="N24" i="3"/>
  <c r="N23" i="3"/>
  <c r="O23" i="3" s="1"/>
  <c r="P23" i="3" s="1"/>
  <c r="O22" i="3"/>
  <c r="P22" i="3" s="1"/>
  <c r="N22" i="3"/>
  <c r="P21" i="3"/>
  <c r="O21" i="3"/>
  <c r="N21" i="3"/>
  <c r="O20" i="3"/>
  <c r="P20" i="3" s="1"/>
  <c r="N20" i="3"/>
  <c r="N19" i="3"/>
  <c r="O19" i="3" s="1"/>
  <c r="P19" i="3" s="1"/>
  <c r="P18" i="3"/>
  <c r="O18" i="3"/>
  <c r="N18" i="3"/>
  <c r="N17" i="3"/>
  <c r="O17" i="3" s="1"/>
  <c r="P17" i="3" s="1"/>
  <c r="O16" i="3"/>
  <c r="P16" i="3" s="1"/>
  <c r="N16" i="3"/>
  <c r="N15" i="3"/>
  <c r="O15" i="3" s="1"/>
  <c r="P15" i="3" s="1"/>
  <c r="P14" i="3"/>
  <c r="O14" i="3"/>
  <c r="N14" i="3"/>
  <c r="P13" i="3"/>
  <c r="O13" i="3"/>
  <c r="N13" i="3"/>
  <c r="O12" i="3"/>
  <c r="P12" i="3" s="1"/>
  <c r="N12" i="3"/>
  <c r="N11" i="3"/>
  <c r="O11" i="3" s="1"/>
  <c r="P11" i="3" s="1"/>
  <c r="N10" i="3"/>
  <c r="O10" i="3" s="1"/>
  <c r="P10" i="3" s="1"/>
  <c r="P9" i="3"/>
  <c r="O9" i="3"/>
  <c r="N9" i="3"/>
  <c r="O8" i="3"/>
  <c r="P8" i="3" s="1"/>
  <c r="N8" i="3"/>
  <c r="N7" i="3"/>
  <c r="O7" i="3" s="1"/>
  <c r="P7" i="3" s="1"/>
  <c r="P6" i="3"/>
  <c r="O6" i="3"/>
  <c r="N6" i="3"/>
  <c r="P5" i="3"/>
  <c r="O5" i="3"/>
  <c r="N5" i="3"/>
  <c r="N4" i="3"/>
  <c r="O4" i="3" s="1"/>
  <c r="P4" i="3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H38" i="1" l="1"/>
  <c r="H41" i="1" l="1"/>
  <c r="H44" i="1"/>
  <c r="H13" i="1"/>
  <c r="H21" i="1"/>
  <c r="H4" i="1"/>
  <c r="H25" i="1"/>
  <c r="H49" i="1"/>
  <c r="H30" i="1"/>
  <c r="H45" i="1"/>
  <c r="H5" i="1"/>
  <c r="H46" i="1"/>
  <c r="H33" i="1"/>
  <c r="H61" i="1"/>
  <c r="H6" i="1"/>
  <c r="H26" i="1"/>
  <c r="H57" i="1"/>
  <c r="H9" i="1"/>
  <c r="H53" i="1"/>
  <c r="H10" i="1"/>
  <c r="H42" i="1"/>
  <c r="H62" i="1"/>
  <c r="H34" i="1"/>
  <c r="H14" i="1"/>
  <c r="H22" i="1"/>
  <c r="H11" i="1"/>
  <c r="H58" i="1"/>
  <c r="H15" i="1"/>
  <c r="H31" i="1"/>
  <c r="H51" i="1"/>
  <c r="H12" i="1"/>
  <c r="H28" i="1"/>
  <c r="H48" i="1"/>
  <c r="H64" i="1"/>
  <c r="H37" i="1"/>
  <c r="H18" i="1"/>
  <c r="H54" i="1"/>
  <c r="H3" i="1"/>
  <c r="H19" i="1"/>
  <c r="H35" i="1"/>
  <c r="H47" i="1"/>
  <c r="H63" i="1"/>
  <c r="H16" i="1"/>
  <c r="H32" i="1"/>
  <c r="H60" i="1"/>
  <c r="H65" i="1"/>
  <c r="H50" i="1"/>
  <c r="H7" i="1"/>
  <c r="H23" i="1"/>
  <c r="H39" i="1"/>
  <c r="H59" i="1"/>
  <c r="H20" i="1"/>
  <c r="H36" i="1"/>
  <c r="H56" i="1"/>
  <c r="H17" i="1"/>
  <c r="H27" i="1"/>
  <c r="H43" i="1"/>
  <c r="H55" i="1"/>
  <c r="H8" i="1"/>
  <c r="H24" i="1"/>
  <c r="H40" i="1"/>
  <c r="H52" i="1"/>
  <c r="H29" i="1"/>
</calcChain>
</file>

<file path=xl/comments1.xml><?xml version="1.0" encoding="utf-8"?>
<comments xmlns="http://schemas.openxmlformats.org/spreadsheetml/2006/main">
  <authors>
    <author>Paull, Darci</author>
  </authors>
  <commentList>
    <comment ref="N59" authorId="0">
      <text>
        <r>
          <rPr>
            <b/>
            <sz val="9"/>
            <color indexed="81"/>
            <rFont val="Tahoma"/>
            <charset val="1"/>
          </rPr>
          <t>Paull, Darci:</t>
        </r>
        <r>
          <rPr>
            <sz val="9"/>
            <color indexed="81"/>
            <rFont val="Tahoma"/>
            <charset val="1"/>
          </rPr>
          <t xml:space="preserve">
SF78 replaced SF10</t>
        </r>
      </text>
    </comment>
    <comment ref="P97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Wizard value differs from GMD 5 analysis</t>
        </r>
      </text>
    </comment>
    <comment ref="S97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same as 2008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ED31 is abandoned and replaced by ED77</t>
        </r>
      </text>
    </comment>
    <comment ref="O121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Well is abandoned and KW45 replaced it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Wizard value varies from GMD 5 analysis</t>
        </r>
      </text>
    </comment>
  </commentList>
</comments>
</file>

<file path=xl/comments2.xml><?xml version="1.0" encoding="utf-8"?>
<comments xmlns="http://schemas.openxmlformats.org/spreadsheetml/2006/main">
  <authors>
    <author>Paull, Darci</author>
  </authors>
  <commentList>
    <comment ref="N54" authorId="0">
      <text>
        <r>
          <rPr>
            <b/>
            <sz val="9"/>
            <color indexed="81"/>
            <rFont val="Tahoma"/>
            <charset val="1"/>
          </rPr>
          <t>Paull, Darci:</t>
        </r>
        <r>
          <rPr>
            <sz val="9"/>
            <color indexed="81"/>
            <rFont val="Tahoma"/>
            <charset val="1"/>
          </rPr>
          <t xml:space="preserve">
SF78 replaced SF10</t>
        </r>
      </text>
    </comment>
    <comment ref="P90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Wizard value differs from GMD 5 analysis</t>
        </r>
      </text>
    </comment>
    <comment ref="S90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same as 2008</t>
        </r>
      </text>
    </comment>
    <comment ref="K101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ED31 is abandoned and replaced by ED77</t>
        </r>
      </text>
    </comment>
    <comment ref="O113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Well is abandoned and KW45 replaced it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>Paull, Darci:</t>
        </r>
        <r>
          <rPr>
            <sz val="9"/>
            <color indexed="81"/>
            <rFont val="Tahoma"/>
            <family val="2"/>
          </rPr>
          <t xml:space="preserve">
Wizard value varies from GMD 5 analysis</t>
        </r>
      </text>
    </comment>
  </commentList>
</comments>
</file>

<file path=xl/sharedStrings.xml><?xml version="1.0" encoding="utf-8"?>
<sst xmlns="http://schemas.openxmlformats.org/spreadsheetml/2006/main" count="550" uniqueCount="238">
  <si>
    <t>Year</t>
  </si>
  <si>
    <t>Bucklin</t>
  </si>
  <si>
    <t>Greensburg</t>
  </si>
  <si>
    <t>Trousdale 1NE</t>
  </si>
  <si>
    <t>Hudson</t>
  </si>
  <si>
    <t>Annual Average</t>
  </si>
  <si>
    <t>Historical Average</t>
  </si>
  <si>
    <t>Zenith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</si>
  <si>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</si>
  <si>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</si>
  <si>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</si>
  <si>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</si>
  <si>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</si>
  <si>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</si>
  <si>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</si>
  <si>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</si>
  <si>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</si>
  <si>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</si>
  <si>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</si>
  <si>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</si>
  <si>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% Met MDS</t>
  </si>
  <si>
    <t>Days/Month</t>
  </si>
  <si>
    <t>28/29</t>
  </si>
  <si>
    <t>Number of days that met MDS criteria for each month</t>
  </si>
  <si>
    <t>% Did Not Meet MDS</t>
  </si>
  <si>
    <t># of Days Above MDS</t>
  </si>
  <si>
    <t>Average January CFS</t>
  </si>
  <si>
    <t>10-Year Rolling Average</t>
  </si>
  <si>
    <t>Rolling Average Goal</t>
  </si>
  <si>
    <t>2012 data is provisional</t>
  </si>
  <si>
    <t>Vested and Appropriated Water Rights</t>
  </si>
  <si>
    <t>Includes inactive water rights</t>
  </si>
  <si>
    <t>PA1</t>
  </si>
  <si>
    <t>PA3</t>
  </si>
  <si>
    <t>PA4</t>
  </si>
  <si>
    <t xml:space="preserve">Total </t>
  </si>
  <si>
    <t>10 yr Rolling avg</t>
  </si>
  <si>
    <t>Objective</t>
  </si>
  <si>
    <t>Priority Area 2</t>
  </si>
  <si>
    <t>Priority Area 5</t>
  </si>
  <si>
    <t>Mystery River Area</t>
  </si>
  <si>
    <t>Total</t>
  </si>
  <si>
    <t>10-Yr Rolling Avg</t>
  </si>
  <si>
    <t>Priority Area 7</t>
  </si>
  <si>
    <t>MIA (GW Only)</t>
  </si>
  <si>
    <t>USGS ID</t>
  </si>
  <si>
    <t>WELL_ID</t>
  </si>
  <si>
    <t>SF16</t>
  </si>
  <si>
    <t>SF17</t>
  </si>
  <si>
    <t>SF09</t>
  </si>
  <si>
    <t>SF48</t>
  </si>
  <si>
    <t>KGS10</t>
  </si>
  <si>
    <t>SF62</t>
  </si>
  <si>
    <t>KGS11</t>
  </si>
  <si>
    <t>KGS13</t>
  </si>
  <si>
    <t>KGS14</t>
  </si>
  <si>
    <t>KGS 15</t>
  </si>
  <si>
    <t>KGS16</t>
  </si>
  <si>
    <t>KGS18</t>
  </si>
  <si>
    <t>KGS19</t>
  </si>
  <si>
    <t>KGS110</t>
  </si>
  <si>
    <t>KGS111</t>
  </si>
  <si>
    <t>KGS112</t>
  </si>
  <si>
    <t>KGS113</t>
  </si>
  <si>
    <t>KGS114</t>
  </si>
  <si>
    <t>KGS115</t>
  </si>
  <si>
    <t>KGS116</t>
  </si>
  <si>
    <t>Priority Area 1</t>
  </si>
  <si>
    <t>PN68</t>
  </si>
  <si>
    <t>PN91</t>
  </si>
  <si>
    <t>KGS22</t>
  </si>
  <si>
    <t>SF43</t>
  </si>
  <si>
    <t>KGS21</t>
  </si>
  <si>
    <t>Priority Area 3</t>
  </si>
  <si>
    <t>SF19</t>
  </si>
  <si>
    <t>SF65</t>
  </si>
  <si>
    <t>SF64</t>
  </si>
  <si>
    <t>KGS31</t>
  </si>
  <si>
    <t>KGS32</t>
  </si>
  <si>
    <t>KGS33</t>
  </si>
  <si>
    <t>KGS34</t>
  </si>
  <si>
    <t>KGS35</t>
  </si>
  <si>
    <t>KGS36</t>
  </si>
  <si>
    <t>KGS37</t>
  </si>
  <si>
    <t>SF30</t>
  </si>
  <si>
    <t>SF31</t>
  </si>
  <si>
    <t>KGS47</t>
  </si>
  <si>
    <t>SF40</t>
  </si>
  <si>
    <t>KGS43</t>
  </si>
  <si>
    <t>SF41</t>
  </si>
  <si>
    <t>KGS41</t>
  </si>
  <si>
    <t>KGS42</t>
  </si>
  <si>
    <t>SF78</t>
  </si>
  <si>
    <t>SF12</t>
  </si>
  <si>
    <t>KGS45</t>
  </si>
  <si>
    <t>KGS46</t>
  </si>
  <si>
    <t>Priority Area 4N</t>
  </si>
  <si>
    <t>Priority Area 4S</t>
  </si>
  <si>
    <t>ED13</t>
  </si>
  <si>
    <t>ED14</t>
  </si>
  <si>
    <t>PR02</t>
  </si>
  <si>
    <t>ED24</t>
  </si>
  <si>
    <t>ED25</t>
  </si>
  <si>
    <t>ED11</t>
  </si>
  <si>
    <t>ED28</t>
  </si>
  <si>
    <t>KGS49</t>
  </si>
  <si>
    <t>KGS410</t>
  </si>
  <si>
    <t>KGS411</t>
  </si>
  <si>
    <t>KGS412</t>
  </si>
  <si>
    <t>KGS413</t>
  </si>
  <si>
    <t>ED04</t>
  </si>
  <si>
    <t>ED01</t>
  </si>
  <si>
    <t>ED02</t>
  </si>
  <si>
    <t>ED03</t>
  </si>
  <si>
    <t>ED05</t>
  </si>
  <si>
    <t>ED06</t>
  </si>
  <si>
    <t>ED08</t>
  </si>
  <si>
    <t>ED09</t>
  </si>
  <si>
    <t>ED76</t>
  </si>
  <si>
    <t>ED10</t>
  </si>
  <si>
    <t>ED12</t>
  </si>
  <si>
    <t>ED34</t>
  </si>
  <si>
    <t>KGS510</t>
  </si>
  <si>
    <t>ED42</t>
  </si>
  <si>
    <t>KGS57</t>
  </si>
  <si>
    <t>ED43</t>
  </si>
  <si>
    <t>KGS58</t>
  </si>
  <si>
    <t>ED46</t>
  </si>
  <si>
    <t>ED47</t>
  </si>
  <si>
    <t>KGS59</t>
  </si>
  <si>
    <t>ED50</t>
  </si>
  <si>
    <t>ED52</t>
  </si>
  <si>
    <t>ED31</t>
  </si>
  <si>
    <t>ED77</t>
  </si>
  <si>
    <t>ED32</t>
  </si>
  <si>
    <t>KGS52</t>
  </si>
  <si>
    <t>ED29</t>
  </si>
  <si>
    <t>KGS54</t>
  </si>
  <si>
    <t>KGS55</t>
  </si>
  <si>
    <t>KGS56</t>
  </si>
  <si>
    <t>KW01</t>
  </si>
  <si>
    <t>KW02</t>
  </si>
  <si>
    <t>KW03</t>
  </si>
  <si>
    <t>KW09</t>
  </si>
  <si>
    <t>KW25</t>
  </si>
  <si>
    <t>KW45</t>
  </si>
  <si>
    <t>KW26</t>
  </si>
  <si>
    <t>KW36</t>
  </si>
  <si>
    <t>KW37</t>
  </si>
  <si>
    <t>KGS51</t>
  </si>
  <si>
    <t>KW22</t>
  </si>
  <si>
    <t>KGS511</t>
  </si>
  <si>
    <t>SF53</t>
  </si>
  <si>
    <t>SF51</t>
  </si>
  <si>
    <t>PN67</t>
  </si>
  <si>
    <t>SF07</t>
  </si>
  <si>
    <t>SF08</t>
  </si>
  <si>
    <t>SF13</t>
  </si>
  <si>
    <t>SF14</t>
  </si>
  <si>
    <t>SF15</t>
  </si>
  <si>
    <t>SF18</t>
  </si>
  <si>
    <t>KGS512</t>
  </si>
  <si>
    <t>ED15</t>
  </si>
  <si>
    <t>KW04</t>
  </si>
  <si>
    <t>KW05</t>
  </si>
  <si>
    <t>KW06</t>
  </si>
  <si>
    <t>KW07</t>
  </si>
  <si>
    <t>KW08</t>
  </si>
  <si>
    <t>KW10</t>
  </si>
  <si>
    <t>KW11</t>
  </si>
  <si>
    <t>KW12</t>
  </si>
  <si>
    <t>KW13</t>
  </si>
  <si>
    <t>KW14</t>
  </si>
  <si>
    <t>KGS71</t>
  </si>
  <si>
    <t>KW18</t>
  </si>
  <si>
    <t>KW19</t>
  </si>
  <si>
    <t>KW20</t>
  </si>
  <si>
    <t>KW21</t>
  </si>
  <si>
    <t>KW23</t>
  </si>
  <si>
    <t>KW24</t>
  </si>
  <si>
    <t>KW30</t>
  </si>
  <si>
    <t>KW31</t>
  </si>
  <si>
    <t>KW32</t>
  </si>
  <si>
    <t>KW33</t>
  </si>
  <si>
    <t>KW35</t>
  </si>
  <si>
    <t>Mineral Intrusion Area</t>
  </si>
  <si>
    <t>SF01</t>
  </si>
  <si>
    <t>SF02</t>
  </si>
  <si>
    <t>SF20</t>
  </si>
  <si>
    <t>KGS09</t>
  </si>
  <si>
    <t>DWR01</t>
  </si>
  <si>
    <t>KGS07</t>
  </si>
  <si>
    <t>DWR02</t>
  </si>
  <si>
    <t>DWR03</t>
  </si>
  <si>
    <t>DWR04</t>
  </si>
  <si>
    <t>KGS17</t>
  </si>
  <si>
    <t>SF11</t>
  </si>
  <si>
    <t>SF42</t>
  </si>
  <si>
    <t>KGS02</t>
  </si>
  <si>
    <t>SF45</t>
  </si>
  <si>
    <t>SF46</t>
  </si>
  <si>
    <t>KGS01</t>
  </si>
  <si>
    <t>KGS06</t>
  </si>
  <si>
    <t>KGS08</t>
  </si>
  <si>
    <t>KGS12</t>
  </si>
  <si>
    <t>Difference</t>
  </si>
  <si>
    <t>Average</t>
  </si>
  <si>
    <t>4N</t>
  </si>
  <si>
    <t>4S</t>
  </si>
  <si>
    <t>MIA</t>
  </si>
  <si>
    <t>Net Change 2009-2012</t>
  </si>
  <si>
    <t>Net Change 2001-2012</t>
  </si>
  <si>
    <t>All Monitoring Well Measurements can be found at the KGS WIZARD site: http://hercules.kgs.ku.edu/geohydro/wizard/index.html</t>
  </si>
  <si>
    <t>Precipitation</t>
  </si>
  <si>
    <t>Ave. Precip</t>
  </si>
  <si>
    <t>GW Use</t>
  </si>
  <si>
    <t>This is part of the Management Strategies (Part IV.)</t>
  </si>
  <si>
    <t>Outside</t>
  </si>
  <si>
    <t>Mystery River</t>
  </si>
  <si>
    <t>Priority Area 4</t>
  </si>
  <si>
    <t>Precip + Irrigation (in)</t>
  </si>
  <si>
    <t>Irrigation (in)</t>
  </si>
  <si>
    <t>Acres</t>
  </si>
  <si>
    <t>Acre-Feet</t>
  </si>
  <si>
    <t>Only used Groundwater Rights</t>
  </si>
  <si>
    <t>Precip Exceedance</t>
  </si>
  <si>
    <t>Rank Percentile</t>
  </si>
  <si>
    <t>Precip Percentile</t>
  </si>
  <si>
    <t>Avg. Precip</t>
  </si>
  <si>
    <t>Avg Precip-1yr</t>
  </si>
  <si>
    <t>Precip Percentile-1yr</t>
  </si>
  <si>
    <t>SF81</t>
  </si>
  <si>
    <t>Data provided by Mary Knapp, State of Kansas climatologist</t>
  </si>
  <si>
    <t>Data pulled on 3-14-2012</t>
  </si>
  <si>
    <t>Data pulled 3-14-12</t>
  </si>
  <si>
    <t>SF10</t>
  </si>
  <si>
    <r>
      <t xml:space="preserve">This is the current version of the provisional data provided by DWR with input from GMD #5. The original provisional data file is still available on the Rattlesnake Creek 12-year review website.  </t>
    </r>
    <r>
      <rPr>
        <i/>
        <sz val="11"/>
        <color theme="1"/>
        <rFont val="Calibri"/>
        <family val="2"/>
        <scheme val="minor"/>
      </rPr>
      <t>-Chris Beightel, DWR</t>
    </r>
  </si>
  <si>
    <t>Rattlesnake Creek 12-year review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</si>
</sst>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yyyy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3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4" fillId="0" borderId="0" xfId="0" applyFont="1"/>
    <xf numFmtId="1" fontId="2" fillId="0" borderId="0" xfId="2" applyNumberFormat="1" applyFont="1"/>
    <xf numFmtId="1" fontId="4" fillId="0" borderId="0" xfId="0" applyNumberFormat="1" applyFont="1"/>
    <xf numFmtId="1" fontId="2" fillId="0" borderId="0" xfId="1" applyNumberFormat="1" applyFont="1"/>
    <xf numFmtId="1" fontId="2" fillId="0" borderId="0" xfId="2" applyNumberFormat="1" applyFont="1" applyFill="1"/>
    <xf numFmtId="0" fontId="2" fillId="0" borderId="0" xfId="4" applyNumberFormat="1" applyFont="1"/>
    <xf numFmtId="2" fontId="4" fillId="0" borderId="0" xfId="5" applyNumberFormat="1" applyFont="1"/>
    <xf numFmtId="0" fontId="2" fillId="0" borderId="0" xfId="6" applyFont="1"/>
    <xf numFmtId="0" fontId="2" fillId="0" borderId="0" xfId="7" applyFont="1"/>
    <xf numFmtId="0" fontId="2" fillId="0" borderId="0" xfId="8" applyFont="1"/>
    <xf numFmtId="0" fontId="2" fillId="0" borderId="0" xfId="9" applyFont="1"/>
    <xf numFmtId="0" fontId="2" fillId="0" borderId="0" xfId="10" applyFont="1"/>
    <xf numFmtId="0" fontId="2" fillId="0" borderId="0" xfId="11" applyFont="1"/>
    <xf numFmtId="0" fontId="2" fillId="0" borderId="0" xfId="12" applyFont="1"/>
    <xf numFmtId="0" fontId="2" fillId="0" borderId="0" xfId="13" applyFont="1"/>
    <xf numFmtId="0" fontId="2" fillId="0" borderId="0" xfId="14" applyFont="1"/>
    <xf numFmtId="0" fontId="2" fillId="0" borderId="0" xfId="15" applyFont="1"/>
    <xf numFmtId="0" fontId="2" fillId="0" borderId="0" xfId="16" applyFont="1"/>
    <xf numFmtId="0" fontId="2" fillId="0" borderId="0" xfId="17" applyFont="1"/>
    <xf numFmtId="0" fontId="2" fillId="0" borderId="0" xfId="18" applyFont="1"/>
    <xf numFmtId="0" fontId="2" fillId="0" borderId="0" xfId="19" applyFont="1"/>
    <xf numFmtId="0" fontId="2" fillId="0" borderId="0" xfId="20" applyFont="1"/>
    <xf numFmtId="0" fontId="2" fillId="0" borderId="0" xfId="21" applyFont="1"/>
    <xf numFmtId="1" fontId="2" fillId="0" borderId="0" xfId="22" applyNumberFormat="1" applyFont="1"/>
    <xf numFmtId="1" fontId="2" fillId="0" borderId="0" xfId="22" applyNumberFormat="1" applyFont="1" applyFill="1"/>
    <xf numFmtId="1" fontId="2" fillId="0" borderId="0" xfId="23" applyNumberFormat="1" applyFont="1"/>
    <xf numFmtId="2" fontId="2" fillId="0" borderId="0" xfId="24" applyNumberFormat="1" applyFont="1"/>
    <xf numFmtId="2" fontId="2" fillId="0" borderId="0" xfId="24" applyNumberFormat="1" applyFont="1" applyFill="1"/>
    <xf numFmtId="0" fontId="2" fillId="0" borderId="0" xfId="25" applyFont="1"/>
    <xf numFmtId="0" fontId="2" fillId="0" borderId="0" xfId="26" applyFont="1"/>
    <xf numFmtId="0" fontId="2" fillId="0" borderId="0" xfId="27" applyFont="1"/>
    <xf numFmtId="0" fontId="2" fillId="0" borderId="0" xfId="27" applyFont="1" applyFill="1"/>
    <xf numFmtId="0" fontId="2" fillId="0" borderId="0" xfId="28" applyFont="1"/>
    <xf numFmtId="1" fontId="2" fillId="0" borderId="0" xfId="29" applyNumberFormat="1" applyFont="1"/>
    <xf numFmtId="0" fontId="2" fillId="0" borderId="0" xfId="29" applyFont="1"/>
    <xf numFmtId="166" fontId="2" fillId="0" borderId="0" xfId="30" applyNumberFormat="1" applyFont="1"/>
    <xf numFmtId="0" fontId="2" fillId="0" borderId="0" xfId="30" applyNumberFormat="1" applyFont="1"/>
    <xf numFmtId="0" fontId="2" fillId="0" borderId="0" xfId="30" applyNumberFormat="1" applyFont="1" applyFill="1"/>
    <xf numFmtId="2" fontId="2" fillId="0" borderId="0" xfId="30" applyNumberFormat="1" applyFont="1"/>
    <xf numFmtId="2" fontId="2" fillId="0" borderId="0" xfId="30" applyNumberFormat="1" applyFont="1" applyFill="1"/>
    <xf numFmtId="0" fontId="2" fillId="0" borderId="0" xfId="30" applyFont="1"/>
    <xf numFmtId="0" fontId="2" fillId="0" borderId="0" xfId="30" applyFont="1" applyFill="1"/>
    <xf numFmtId="0" fontId="2" fillId="0" borderId="0" xfId="31" applyFont="1"/>
    <xf numFmtId="0" fontId="2" fillId="0" borderId="0" xfId="32" applyFont="1"/>
    <xf numFmtId="0" fontId="2" fillId="0" borderId="0" xfId="33" applyFont="1"/>
    <xf numFmtId="0" fontId="2" fillId="0" borderId="0" xfId="34" applyFont="1"/>
    <xf numFmtId="0" fontId="2" fillId="0" borderId="0" xfId="35" applyFont="1"/>
    <xf numFmtId="0" fontId="2" fillId="0" borderId="0" xfId="36" applyFont="1"/>
    <xf numFmtId="0" fontId="2" fillId="0" borderId="0" xfId="37" applyFont="1"/>
    <xf numFmtId="1" fontId="2" fillId="0" borderId="0" xfId="38" applyNumberFormat="1" applyFont="1"/>
    <xf numFmtId="1" fontId="2" fillId="0" borderId="0" xfId="38" applyNumberFormat="1" applyFont="1" applyFill="1"/>
    <xf numFmtId="166" fontId="2" fillId="0" borderId="0" xfId="39" applyNumberFormat="1" applyFont="1"/>
    <xf numFmtId="0" fontId="2" fillId="0" borderId="0" xfId="39" applyNumberFormat="1" applyFont="1"/>
    <xf numFmtId="0" fontId="2" fillId="0" borderId="0" xfId="39" applyNumberFormat="1" applyFont="1" applyFill="1"/>
    <xf numFmtId="0" fontId="2" fillId="0" borderId="0" xfId="40" applyFont="1"/>
    <xf numFmtId="0" fontId="2" fillId="0" borderId="0" xfId="41" applyFont="1"/>
    <xf numFmtId="0" fontId="2" fillId="0" borderId="0" xfId="42" applyFont="1"/>
    <xf numFmtId="0" fontId="2" fillId="0" borderId="0" xfId="43" applyFont="1"/>
    <xf numFmtId="0" fontId="4" fillId="0" borderId="0" xfId="0" applyFont="1" applyBorder="1"/>
    <xf numFmtId="0" fontId="2" fillId="0" borderId="0" xfId="44" applyFont="1"/>
    <xf numFmtId="0" fontId="2" fillId="0" borderId="0" xfId="45" applyFont="1"/>
    <xf numFmtId="0" fontId="2" fillId="0" borderId="0" xfId="46" applyFont="1"/>
    <xf numFmtId="0" fontId="2" fillId="0" borderId="0" xfId="47" applyFont="1"/>
    <xf numFmtId="0" fontId="2" fillId="0" borderId="0" xfId="48" applyFont="1"/>
    <xf numFmtId="0" fontId="2" fillId="0" borderId="0" xfId="49" applyFont="1"/>
    <xf numFmtId="0" fontId="2" fillId="2" borderId="0" xfId="49" applyFont="1" applyFill="1"/>
    <xf numFmtId="0" fontId="2" fillId="0" borderId="0" xfId="50" applyFont="1"/>
    <xf numFmtId="1" fontId="2" fillId="0" borderId="0" xfId="51" applyNumberFormat="1" applyFont="1"/>
    <xf numFmtId="1" fontId="2" fillId="0" borderId="0" xfId="51" applyNumberFormat="1" applyFont="1" applyFill="1"/>
    <xf numFmtId="166" fontId="2" fillId="0" borderId="0" xfId="52" applyNumberFormat="1" applyFont="1"/>
    <xf numFmtId="0" fontId="2" fillId="0" borderId="0" xfId="52" applyNumberFormat="1" applyFont="1"/>
    <xf numFmtId="0" fontId="2" fillId="0" borderId="0" xfId="52" applyNumberFormat="1" applyFont="1" applyFill="1"/>
    <xf numFmtId="2" fontId="2" fillId="0" borderId="0" xfId="53" applyNumberFormat="1" applyFont="1"/>
    <xf numFmtId="2" fontId="2" fillId="0" borderId="0" xfId="53" applyNumberFormat="1" applyFont="1" applyFill="1"/>
    <xf numFmtId="0" fontId="2" fillId="0" borderId="0" xfId="54" applyFont="1"/>
    <xf numFmtId="0" fontId="2" fillId="0" borderId="0" xfId="55" applyFont="1"/>
    <xf numFmtId="0" fontId="2" fillId="0" borderId="0" xfId="56" applyFont="1"/>
    <xf numFmtId="1" fontId="2" fillId="0" borderId="0" xfId="57" applyNumberFormat="1" applyFont="1"/>
    <xf numFmtId="1" fontId="2" fillId="0" borderId="0" xfId="57" applyNumberFormat="1" applyFont="1" applyFill="1"/>
    <xf numFmtId="166" fontId="2" fillId="0" borderId="0" xfId="58" applyNumberFormat="1" applyFont="1"/>
    <xf numFmtId="1" fontId="2" fillId="0" borderId="0" xfId="58" applyNumberFormat="1" applyFont="1"/>
    <xf numFmtId="1" fontId="2" fillId="0" borderId="0" xfId="58" applyNumberFormat="1" applyFont="1" applyFill="1"/>
    <xf numFmtId="2" fontId="2" fillId="0" borderId="0" xfId="58" applyNumberFormat="1" applyFont="1"/>
    <xf numFmtId="2" fontId="2" fillId="0" borderId="0" xfId="58" applyNumberFormat="1" applyFont="1" applyFill="1"/>
    <xf numFmtId="0" fontId="2" fillId="0" borderId="0" xfId="59" applyFont="1"/>
    <xf numFmtId="0" fontId="2" fillId="0" borderId="0" xfId="60" applyFont="1"/>
    <xf numFmtId="0" fontId="2" fillId="0" borderId="0" xfId="61" applyFont="1"/>
    <xf numFmtId="0" fontId="2" fillId="0" borderId="0" xfId="62" applyFont="1"/>
    <xf numFmtId="0" fontId="2" fillId="0" borderId="0" xfId="62" applyFont="1" applyFill="1"/>
    <xf numFmtId="0" fontId="2" fillId="0" borderId="0" xfId="63" applyFont="1"/>
    <xf numFmtId="0" fontId="2" fillId="0" borderId="0" xfId="64" applyFont="1"/>
    <xf numFmtId="0" fontId="2" fillId="0" borderId="0" xfId="65" applyFont="1"/>
    <xf numFmtId="0" fontId="2" fillId="0" borderId="0" xfId="66" applyFont="1"/>
    <xf numFmtId="0" fontId="2" fillId="0" borderId="0" xfId="67" applyFont="1"/>
    <xf numFmtId="0" fontId="2" fillId="0" borderId="0" xfId="68" applyFont="1"/>
    <xf numFmtId="0" fontId="4" fillId="0" borderId="0" xfId="0" applyFont="1" applyFill="1"/>
    <xf numFmtId="0" fontId="2" fillId="0" borderId="0" xfId="69" applyFont="1"/>
    <xf numFmtId="0" fontId="2" fillId="0" borderId="0" xfId="70" applyFont="1"/>
    <xf numFmtId="0" fontId="2" fillId="0" borderId="0" xfId="71" applyFont="1"/>
    <xf numFmtId="0" fontId="2" fillId="0" borderId="0" xfId="72" applyFont="1"/>
    <xf numFmtId="0" fontId="2" fillId="0" borderId="0" xfId="73" applyFont="1"/>
    <xf numFmtId="0" fontId="2" fillId="0" borderId="0" xfId="74" applyFont="1"/>
    <xf numFmtId="0" fontId="2" fillId="0" borderId="0" xfId="75" applyFont="1"/>
    <xf numFmtId="0" fontId="2" fillId="0" borderId="0" xfId="76" applyFont="1"/>
    <xf numFmtId="0" fontId="2" fillId="0" borderId="0" xfId="76" applyFont="1" applyFill="1"/>
    <xf numFmtId="0" fontId="2" fillId="0" borderId="0" xfId="77" applyFont="1"/>
    <xf numFmtId="0" fontId="2" fillId="0" borderId="0" xfId="78" applyFont="1"/>
    <xf numFmtId="0" fontId="2" fillId="0" borderId="0" xfId="79" applyFont="1"/>
    <xf numFmtId="0" fontId="2" fillId="0" borderId="0" xfId="80" applyFont="1"/>
    <xf numFmtId="0" fontId="2" fillId="0" borderId="0" xfId="81" applyFont="1"/>
    <xf numFmtId="0" fontId="2" fillId="0" borderId="0" xfId="82" applyFont="1"/>
    <xf numFmtId="0" fontId="2" fillId="0" borderId="0" xfId="83" applyFont="1"/>
    <xf numFmtId="0" fontId="2" fillId="0" borderId="0" xfId="84" applyFont="1"/>
    <xf numFmtId="0" fontId="2" fillId="0" borderId="0" xfId="85" applyFont="1"/>
    <xf numFmtId="0" fontId="2" fillId="0" borderId="0" xfId="86" applyFont="1"/>
    <xf numFmtId="0" fontId="2" fillId="0" borderId="0" xfId="81" applyFont="1" applyFill="1"/>
    <xf numFmtId="1" fontId="2" fillId="0" borderId="0" xfId="87" applyNumberFormat="1" applyFont="1"/>
    <xf numFmtId="166" fontId="2" fillId="0" borderId="0" xfId="88" applyNumberFormat="1" applyFont="1"/>
    <xf numFmtId="0" fontId="2" fillId="0" borderId="0" xfId="88" applyNumberFormat="1" applyFont="1"/>
    <xf numFmtId="0" fontId="2" fillId="0" borderId="0" xfId="88" applyNumberFormat="1" applyFont="1" applyFill="1"/>
    <xf numFmtId="2" fontId="2" fillId="0" borderId="0" xfId="88" applyNumberFormat="1" applyFont="1"/>
    <xf numFmtId="2" fontId="2" fillId="0" borderId="0" xfId="88" applyNumberFormat="1" applyFont="1" applyFill="1"/>
    <xf numFmtId="0" fontId="2" fillId="0" borderId="0" xfId="89" applyFont="1"/>
    <xf numFmtId="0" fontId="2" fillId="0" borderId="0" xfId="90" applyFont="1"/>
    <xf numFmtId="0" fontId="2" fillId="0" borderId="0" xfId="91" applyFont="1"/>
    <xf numFmtId="0" fontId="2" fillId="0" borderId="0" xfId="92" applyFont="1"/>
    <xf numFmtId="0" fontId="2" fillId="0" borderId="0" xfId="93" applyFont="1"/>
    <xf numFmtId="0" fontId="2" fillId="0" borderId="0" xfId="94" applyFont="1"/>
    <xf numFmtId="0" fontId="2" fillId="0" borderId="0" xfId="95" applyFont="1"/>
    <xf numFmtId="1" fontId="2" fillId="0" borderId="0" xfId="96" applyNumberFormat="1" applyFont="1"/>
    <xf numFmtId="1" fontId="2" fillId="0" borderId="0" xfId="96" applyNumberFormat="1" applyFont="1" applyFill="1"/>
    <xf numFmtId="166" fontId="2" fillId="0" borderId="0" xfId="97" applyNumberFormat="1" applyFont="1"/>
    <xf numFmtId="0" fontId="2" fillId="0" borderId="0" xfId="97" applyNumberFormat="1" applyFont="1"/>
    <xf numFmtId="0" fontId="2" fillId="0" borderId="0" xfId="97" applyNumberFormat="1" applyFont="1" applyFill="1"/>
    <xf numFmtId="2" fontId="2" fillId="0" borderId="0" xfId="97" applyNumberFormat="1" applyFont="1"/>
    <xf numFmtId="2" fontId="2" fillId="0" borderId="0" xfId="97" applyNumberFormat="1" applyFont="1" applyFill="1"/>
    <xf numFmtId="2" fontId="2" fillId="2" borderId="0" xfId="97" applyNumberFormat="1" applyFont="1" applyFill="1"/>
    <xf numFmtId="0" fontId="2" fillId="0" borderId="0" xfId="98" applyFont="1"/>
    <xf numFmtId="0" fontId="2" fillId="0" borderId="0" xfId="99" applyFont="1"/>
    <xf numFmtId="0" fontId="2" fillId="0" borderId="0" xfId="100" applyFont="1"/>
    <xf numFmtId="0" fontId="2" fillId="0" borderId="0" xfId="101" applyFont="1"/>
    <xf numFmtId="0" fontId="2" fillId="0" borderId="0" xfId="102" applyFont="1"/>
    <xf numFmtId="0" fontId="2" fillId="0" borderId="0" xfId="103" applyFont="1"/>
    <xf numFmtId="0" fontId="2" fillId="0" borderId="0" xfId="104" applyFont="1"/>
    <xf numFmtId="0" fontId="2" fillId="0" borderId="0" xfId="104" applyFont="1" applyBorder="1" applyAlignment="1">
      <alignment wrapText="1"/>
    </xf>
    <xf numFmtId="0" fontId="2" fillId="0" borderId="0" xfId="105" applyFont="1"/>
    <xf numFmtId="0" fontId="2" fillId="0" borderId="0" xfId="105" applyFont="1" applyBorder="1" applyAlignment="1">
      <alignment wrapText="1"/>
    </xf>
    <xf numFmtId="0" fontId="2" fillId="0" borderId="0" xfId="106" applyFont="1"/>
    <xf numFmtId="0" fontId="2" fillId="0" borderId="0" xfId="106" applyFont="1" applyBorder="1" applyAlignment="1">
      <alignment wrapText="1"/>
    </xf>
    <xf numFmtId="0" fontId="2" fillId="0" borderId="0" xfId="107" applyFont="1"/>
    <xf numFmtId="0" fontId="2" fillId="0" borderId="0" xfId="107" applyFont="1" applyFill="1" applyBorder="1" applyAlignment="1">
      <alignment wrapText="1"/>
    </xf>
    <xf numFmtId="0" fontId="2" fillId="0" borderId="0" xfId="108" applyFont="1"/>
    <xf numFmtId="0" fontId="2" fillId="0" borderId="0" xfId="108" applyFont="1" applyFill="1" applyBorder="1" applyAlignment="1">
      <alignment wrapText="1"/>
    </xf>
    <xf numFmtId="0" fontId="2" fillId="0" borderId="0" xfId="109" applyFont="1"/>
    <xf numFmtId="0" fontId="2" fillId="0" borderId="0" xfId="110" applyFont="1"/>
    <xf numFmtId="0" fontId="2" fillId="0" borderId="0" xfId="110" applyFont="1" applyFill="1" applyBorder="1" applyAlignment="1">
      <alignment wrapText="1"/>
    </xf>
    <xf numFmtId="2" fontId="4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0" fontId="6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2" borderId="0" xfId="0" applyNumberFormat="1" applyFont="1" applyFill="1"/>
    <xf numFmtId="0" fontId="4" fillId="2" borderId="0" xfId="0" applyFont="1" applyFill="1"/>
    <xf numFmtId="0" fontId="3" fillId="0" borderId="0" xfId="1" applyFont="1"/>
    <xf numFmtId="2" fontId="4" fillId="0" borderId="0" xfId="0" applyNumberFormat="1" applyFont="1" applyAlignment="1">
      <alignment horizontal="center"/>
    </xf>
    <xf numFmtId="0" fontId="3" fillId="0" borderId="0" xfId="1" applyFont="1" applyBorder="1"/>
    <xf numFmtId="0" fontId="3" fillId="0" borderId="0" xfId="1" applyFont="1" applyFill="1" applyBorder="1"/>
    <xf numFmtId="3" fontId="11" fillId="0" borderId="0" xfId="0" applyNumberFormat="1" applyFont="1"/>
    <xf numFmtId="2" fontId="3" fillId="0" borderId="0" xfId="1" applyNumberFormat="1" applyFont="1" applyFill="1"/>
    <xf numFmtId="3" fontId="3" fillId="0" borderId="0" xfId="1" applyNumberFormat="1" applyFont="1"/>
    <xf numFmtId="4" fontId="3" fillId="0" borderId="0" xfId="1" applyNumberFormat="1" applyFont="1"/>
    <xf numFmtId="0" fontId="4" fillId="0" borderId="0" xfId="0" applyFont="1"/>
    <xf numFmtId="0" fontId="4" fillId="0" borderId="0" xfId="0" applyNumberFormat="1" applyFont="1"/>
    <xf numFmtId="0" fontId="2" fillId="0" borderId="0" xfId="1" applyFont="1" applyFill="1"/>
    <xf numFmtId="1" fontId="4" fillId="0" borderId="0" xfId="0" applyNumberFormat="1" applyFont="1" applyFill="1"/>
    <xf numFmtId="1" fontId="2" fillId="0" borderId="0" xfId="3" applyNumberFormat="1" applyFont="1" applyFill="1"/>
    <xf numFmtId="1" fontId="2" fillId="0" borderId="0" xfId="1" applyNumberFormat="1" applyFont="1" applyFill="1"/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5" fontId="0" fillId="0" borderId="0" xfId="0" applyNumberFormat="1" applyAlignment="1">
      <alignment horizontal="right" vertical="top" indent="1"/>
    </xf>
    <xf numFmtId="0" fontId="0" fillId="0" borderId="0" xfId="0" applyAlignment="1">
      <alignment horizontal="right" vertical="top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wrapText="1" indent="1"/>
    </xf>
    <xf numFmtId="0" fontId="13" fillId="0" borderId="0" xfId="112" applyAlignment="1">
      <alignment horizontal="left" vertical="top" wrapText="1" indent="1"/>
    </xf>
  </cellXfs>
  <cellStyles count="113">
    <cellStyle name="Hyperlink" xfId="112" builtinId="8"/>
    <cellStyle name="Normal" xfId="0" builtinId="0"/>
    <cellStyle name="Normal 10" xfId="30"/>
    <cellStyle name="Normal 100" xfId="6"/>
    <cellStyle name="Normal 101" xfId="7"/>
    <cellStyle name="Normal 102" xfId="102"/>
    <cellStyle name="Normal 103" xfId="101"/>
    <cellStyle name="Normal 104" xfId="100"/>
    <cellStyle name="Normal 105" xfId="103"/>
    <cellStyle name="Normal 106" xfId="99"/>
    <cellStyle name="Normal 107" xfId="98"/>
    <cellStyle name="Normal 108" xfId="104"/>
    <cellStyle name="Normal 109" xfId="105"/>
    <cellStyle name="Normal 110" xfId="106"/>
    <cellStyle name="Normal 111" xfId="107"/>
    <cellStyle name="Normal 112" xfId="108"/>
    <cellStyle name="Normal 113" xfId="109"/>
    <cellStyle name="Normal 114" xfId="110"/>
    <cellStyle name="Normal 12" xfId="38"/>
    <cellStyle name="Normal 13" xfId="39"/>
    <cellStyle name="Normal 14" xfId="51"/>
    <cellStyle name="Normal 15" xfId="53"/>
    <cellStyle name="Normal 16" xfId="52"/>
    <cellStyle name="Normal 17" xfId="57"/>
    <cellStyle name="Normal 18" xfId="58"/>
    <cellStyle name="Normal 19" xfId="96"/>
    <cellStyle name="Normal 2" xfId="1"/>
    <cellStyle name="Normal 2 2" xfId="111"/>
    <cellStyle name="Normal 20" xfId="97"/>
    <cellStyle name="Normal 21" xfId="87"/>
    <cellStyle name="Normal 22" xfId="88"/>
    <cellStyle name="Normal 23" xfId="12"/>
    <cellStyle name="Normal 25" xfId="20"/>
    <cellStyle name="Normal 26" xfId="21"/>
    <cellStyle name="Normal 27" xfId="8"/>
    <cellStyle name="Normal 28" xfId="9"/>
    <cellStyle name="Normal 29" xfId="3"/>
    <cellStyle name="Normal 3" xfId="2"/>
    <cellStyle name="Normal 30" xfId="13"/>
    <cellStyle name="Normal 31" xfId="14"/>
    <cellStyle name="Normal 32" xfId="15"/>
    <cellStyle name="Normal 33" xfId="16"/>
    <cellStyle name="Normal 34" xfId="17"/>
    <cellStyle name="Normal 35" xfId="18"/>
    <cellStyle name="Normal 36" xfId="19"/>
    <cellStyle name="Normal 37" xfId="10"/>
    <cellStyle name="Normal 38" xfId="11"/>
    <cellStyle name="Normal 39" xfId="27"/>
    <cellStyle name="Normal 4" xfId="4"/>
    <cellStyle name="Normal 41" xfId="26"/>
    <cellStyle name="Normal 42" xfId="28"/>
    <cellStyle name="Normal 43" xfId="25"/>
    <cellStyle name="Normal 44" xfId="31"/>
    <cellStyle name="Normal 45" xfId="32"/>
    <cellStyle name="Normal 46" xfId="33"/>
    <cellStyle name="Normal 47" xfId="34"/>
    <cellStyle name="Normal 48" xfId="35"/>
    <cellStyle name="Normal 49" xfId="36"/>
    <cellStyle name="Normal 5" xfId="5"/>
    <cellStyle name="Normal 50" xfId="37"/>
    <cellStyle name="Normal 51" xfId="40"/>
    <cellStyle name="Normal 52" xfId="41"/>
    <cellStyle name="Normal 53" xfId="42"/>
    <cellStyle name="Normal 54" xfId="43"/>
    <cellStyle name="Normal 55" xfId="44"/>
    <cellStyle name="Normal 56" xfId="45"/>
    <cellStyle name="Normal 57" xfId="46"/>
    <cellStyle name="Normal 58" xfId="47"/>
    <cellStyle name="Normal 59" xfId="48"/>
    <cellStyle name="Normal 6" xfId="22"/>
    <cellStyle name="Normal 60" xfId="49"/>
    <cellStyle name="Normal 61" xfId="50"/>
    <cellStyle name="Normal 62" xfId="54"/>
    <cellStyle name="Normal 63" xfId="55"/>
    <cellStyle name="Normal 64" xfId="56"/>
    <cellStyle name="Normal 65" xfId="77"/>
    <cellStyle name="Normal 66" xfId="76"/>
    <cellStyle name="Normal 67" xfId="72"/>
    <cellStyle name="Normal 68" xfId="71"/>
    <cellStyle name="Normal 69" xfId="70"/>
    <cellStyle name="Normal 7" xfId="23"/>
    <cellStyle name="Normal 70" xfId="69"/>
    <cellStyle name="Normal 71" xfId="59"/>
    <cellStyle name="Normal 72" xfId="60"/>
    <cellStyle name="Normal 73" xfId="73"/>
    <cellStyle name="Normal 74" xfId="67"/>
    <cellStyle name="Normal 75" xfId="65"/>
    <cellStyle name="Normal 76" xfId="68"/>
    <cellStyle name="Normal 77" xfId="63"/>
    <cellStyle name="Normal 78" xfId="66"/>
    <cellStyle name="Normal 79" xfId="64"/>
    <cellStyle name="Normal 8" xfId="24"/>
    <cellStyle name="Normal 80" xfId="62"/>
    <cellStyle name="Normal 81" xfId="61"/>
    <cellStyle name="Normal 82" xfId="80"/>
    <cellStyle name="Normal 83" xfId="82"/>
    <cellStyle name="Normal 84" xfId="81"/>
    <cellStyle name="Normal 85" xfId="85"/>
    <cellStyle name="Normal 86" xfId="86"/>
    <cellStyle name="Normal 87" xfId="78"/>
    <cellStyle name="Normal 88" xfId="79"/>
    <cellStyle name="Normal 89" xfId="74"/>
    <cellStyle name="Normal 9" xfId="29"/>
    <cellStyle name="Normal 90" xfId="75"/>
    <cellStyle name="Normal 91" xfId="83"/>
    <cellStyle name="Normal 92" xfId="84"/>
    <cellStyle name="Normal 93" xfId="94"/>
    <cellStyle name="Normal 94" xfId="93"/>
    <cellStyle name="Normal 95" xfId="95"/>
    <cellStyle name="Normal 96" xfId="91"/>
    <cellStyle name="Normal 97" xfId="89"/>
    <cellStyle name="Normal 98" xfId="92"/>
    <cellStyle name="Normal 99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Stream Corridor Area</a:t>
            </a:r>
          </a:p>
          <a:p>
            <a:pPr>
              <a:defRPr/>
            </a:pPr>
            <a:r>
              <a:rPr lang="en-US"/>
              <a:t>Average Annual Groundwater Use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6184432169861"/>
          <c:y val="0.14704101605943329"/>
          <c:w val="0.84014760841461988"/>
          <c:h val="0.67036367276124387"/>
        </c:manualLayout>
      </c:layout>
      <c:barChart>
        <c:barDir val="col"/>
        <c:grouping val="clustered"/>
        <c:varyColors val="0"/>
        <c:ser>
          <c:idx val="2"/>
          <c:order val="1"/>
          <c:tx>
            <c:v>Actual Water Use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'Stream Corridor GW Use'!$A$5:$A$23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Use'!$E$5:$E$23</c:f>
              <c:numCache>
                <c:formatCode>#,##0</c:formatCode>
                <c:ptCount val="19"/>
                <c:pt idx="0">
                  <c:v>22699.699999999997</c:v>
                </c:pt>
                <c:pt idx="1">
                  <c:v>23578.010000000002</c:v>
                </c:pt>
                <c:pt idx="2">
                  <c:v>40125.289999999994</c:v>
                </c:pt>
                <c:pt idx="3">
                  <c:v>32383.19</c:v>
                </c:pt>
                <c:pt idx="4">
                  <c:v>23868.510000000002</c:v>
                </c:pt>
                <c:pt idx="5">
                  <c:v>22068.1</c:v>
                </c:pt>
                <c:pt idx="6">
                  <c:v>31963.96</c:v>
                </c:pt>
                <c:pt idx="7">
                  <c:v>29705.86</c:v>
                </c:pt>
                <c:pt idx="8">
                  <c:v>33941.08</c:v>
                </c:pt>
                <c:pt idx="9">
                  <c:v>37542.339999999997</c:v>
                </c:pt>
                <c:pt idx="10">
                  <c:v>36455.24</c:v>
                </c:pt>
                <c:pt idx="11">
                  <c:v>37098.07</c:v>
                </c:pt>
                <c:pt idx="12">
                  <c:v>26095.919999999998</c:v>
                </c:pt>
                <c:pt idx="13">
                  <c:v>29293.82</c:v>
                </c:pt>
                <c:pt idx="14">
                  <c:v>34411.300000000003</c:v>
                </c:pt>
                <c:pt idx="15">
                  <c:v>23535.85</c:v>
                </c:pt>
                <c:pt idx="16">
                  <c:v>28571.599999999999</c:v>
                </c:pt>
                <c:pt idx="17">
                  <c:v>27354.49</c:v>
                </c:pt>
                <c:pt idx="18">
                  <c:v>33087.269999999997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590976"/>
        <c:axId val="50258496"/>
      </c:barChart>
      <c:lineChart>
        <c:grouping val="standard"/>
        <c:varyColors val="0"/>
        <c:ser>
          <c:idx val="1"/>
          <c:order val="0"/>
          <c:tx>
            <c:v>10-Year Rolling Average</c:v>
          </c:tx>
          <c:spPr>
            <a:ln>
              <a:solidFill>
                <a:srgbClr val="1F497D">
                  <a:lumMod val="75000"/>
                </a:srgbClr>
              </a:solidFill>
            </a:ln>
          </c:spPr>
          <c:marker>
            <c:spPr>
              <a:solidFill>
                <a:srgbClr val="1F497D">
                  <a:lumMod val="75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4"/>
              <c:layout>
                <c:manualLayout>
                  <c:x val="-2.8064715791123126E-2"/>
                  <c:y val="-0.105713110013790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064715791123126E-2"/>
                  <c:y val="-0.10853796877085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64715791123126E-2"/>
                  <c:y val="-8.8763957471417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064715791123126E-2"/>
                  <c:y val="-8.0289381200231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064715791123126E-2"/>
                  <c:y val="-7.74645224431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064715791123126E-2"/>
                  <c:y val="-7.74645224431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064715791123126E-2"/>
                  <c:y val="-9.723853374260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064715791123126E-2"/>
                  <c:y val="-7.1814804929044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8064715791123133E-2"/>
                  <c:y val="-8.3114239957293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'Stream Corridor GW Use'!$A$5:$A$23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Use'!$F$5:$F$23</c:f>
              <c:numCache>
                <c:formatCode>#,##0.00</c:formatCode>
                <c:ptCount val="19"/>
                <c:pt idx="9" formatCode="#,##0">
                  <c:v>29787.604000000003</c:v>
                </c:pt>
                <c:pt idx="10" formatCode="#,##0">
                  <c:v>31163.157999999996</c:v>
                </c:pt>
                <c:pt idx="11" formatCode="#,##0">
                  <c:v>32515.164000000001</c:v>
                </c:pt>
                <c:pt idx="12" formatCode="#,##0">
                  <c:v>31112.226999999995</c:v>
                </c:pt>
                <c:pt idx="13" formatCode="#,##0">
                  <c:v>30803.29</c:v>
                </c:pt>
                <c:pt idx="14" formatCode="#,##0">
                  <c:v>31857.569</c:v>
                </c:pt>
                <c:pt idx="15" formatCode="#,##0">
                  <c:v>32004.343999999994</c:v>
                </c:pt>
                <c:pt idx="16" formatCode="#,##0">
                  <c:v>31665.107999999997</c:v>
                </c:pt>
                <c:pt idx="17" formatCode="#,##0">
                  <c:v>31429.971000000001</c:v>
                </c:pt>
                <c:pt idx="18" formatCode="#,##0">
                  <c:v>31344.590000000004</c:v>
                </c:pt>
              </c:numCache>
            </c:numRef>
          </c:val>
          <c:smooth val="0"/>
        </c:ser>
        <c:ser>
          <c:idx val="0"/>
          <c:order val="2"/>
          <c:tx>
            <c:v>12% Reduction Objective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'Stream Corridor GW Use'!$A$5:$A$23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Use'!$G$5:$G$23</c:f>
              <c:numCache>
                <c:formatCode>#,##0</c:formatCode>
                <c:ptCount val="19"/>
                <c:pt idx="0">
                  <c:v>29284</c:v>
                </c:pt>
                <c:pt idx="1">
                  <c:v>29284</c:v>
                </c:pt>
                <c:pt idx="2">
                  <c:v>29284</c:v>
                </c:pt>
                <c:pt idx="3">
                  <c:v>29284</c:v>
                </c:pt>
                <c:pt idx="4">
                  <c:v>29284</c:v>
                </c:pt>
                <c:pt idx="5">
                  <c:v>29284</c:v>
                </c:pt>
                <c:pt idx="6">
                  <c:v>29284</c:v>
                </c:pt>
                <c:pt idx="7">
                  <c:v>29284</c:v>
                </c:pt>
                <c:pt idx="8">
                  <c:v>29284</c:v>
                </c:pt>
                <c:pt idx="9">
                  <c:v>29284</c:v>
                </c:pt>
                <c:pt idx="10">
                  <c:v>29284</c:v>
                </c:pt>
                <c:pt idx="11">
                  <c:v>29284</c:v>
                </c:pt>
                <c:pt idx="12">
                  <c:v>29284</c:v>
                </c:pt>
                <c:pt idx="13">
                  <c:v>29284</c:v>
                </c:pt>
                <c:pt idx="14">
                  <c:v>29284</c:v>
                </c:pt>
                <c:pt idx="15">
                  <c:v>29284</c:v>
                </c:pt>
                <c:pt idx="16">
                  <c:v>29284</c:v>
                </c:pt>
                <c:pt idx="17">
                  <c:v>29284</c:v>
                </c:pt>
                <c:pt idx="18">
                  <c:v>29284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976"/>
        <c:axId val="50258496"/>
      </c:lineChart>
      <c:catAx>
        <c:axId val="945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258496"/>
        <c:crosses val="autoZero"/>
        <c:auto val="1"/>
        <c:lblAlgn val="ctr"/>
        <c:lblOffset val="100"/>
        <c:noMultiLvlLbl val="0"/>
      </c:catAx>
      <c:valAx>
        <c:axId val="50258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</a:t>
                </a:r>
                <a:r>
                  <a:rPr lang="en-US" baseline="0"/>
                  <a:t>-Feet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94590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Days MDS Criteria Was Not Met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Zenith Gage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4/12/84 through 12/31/11</a:t>
            </a:r>
            <a:endParaRPr lang="en-US"/>
          </a:p>
        </c:rich>
      </c:tx>
      <c:layout>
        <c:manualLayout>
          <c:xMode val="edge"/>
          <c:yMode val="edge"/>
          <c:x val="0.30886368404601955"/>
          <c:y val="1.0036341611144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8037514049034E-2"/>
          <c:y val="0.13636397264631828"/>
          <c:w val="0.87438895097508962"/>
          <c:h val="0.68434502505368666"/>
        </c:manualLayout>
      </c:layout>
      <c:barChart>
        <c:barDir val="col"/>
        <c:grouping val="clustered"/>
        <c:varyColors val="0"/>
        <c:ser>
          <c:idx val="1"/>
          <c:order val="0"/>
          <c:tx>
            <c:v>Zenith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75475802066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'Zenith MDS &amp; Precip'!$A$4:$A$31</c:f>
              <c:numCache>
                <c:formatCode>General</c:formatCode>
                <c:ptCount val="2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</c:numCache>
            </c:numRef>
          </c:cat>
          <c:val>
            <c:numRef>
              <c:f>'Zenith MDS &amp; Precip'!$P$4:$P$31</c:f>
              <c:numCache>
                <c:formatCode>0.0%</c:formatCode>
                <c:ptCount val="28"/>
                <c:pt idx="0">
                  <c:v>0.57954545454545459</c:v>
                </c:pt>
                <c:pt idx="1">
                  <c:v>0.20821917808219181</c:v>
                </c:pt>
                <c:pt idx="2">
                  <c:v>0.11232876712328765</c:v>
                </c:pt>
                <c:pt idx="3">
                  <c:v>0</c:v>
                </c:pt>
                <c:pt idx="4">
                  <c:v>0.36612021857923494</c:v>
                </c:pt>
                <c:pt idx="5">
                  <c:v>0.55890410958904102</c:v>
                </c:pt>
                <c:pt idx="6">
                  <c:v>0.31780821917808222</c:v>
                </c:pt>
                <c:pt idx="7">
                  <c:v>1</c:v>
                </c:pt>
                <c:pt idx="8">
                  <c:v>0.6202185792349727</c:v>
                </c:pt>
                <c:pt idx="9">
                  <c:v>0</c:v>
                </c:pt>
                <c:pt idx="10">
                  <c:v>0.35342465753424657</c:v>
                </c:pt>
                <c:pt idx="11">
                  <c:v>0.22191780821917806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4.1095890410958957E-2</c:v>
                </c:pt>
                <c:pt idx="18">
                  <c:v>0.17808219178082196</c:v>
                </c:pt>
                <c:pt idx="19">
                  <c:v>0.53972602739726028</c:v>
                </c:pt>
                <c:pt idx="20">
                  <c:v>0.47540983606557374</c:v>
                </c:pt>
                <c:pt idx="21">
                  <c:v>0.35342465753424657</c:v>
                </c:pt>
                <c:pt idx="22">
                  <c:v>0.76712328767123283</c:v>
                </c:pt>
                <c:pt idx="23">
                  <c:v>0.24383561643835616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0.51780821917808217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67872"/>
        <c:axId val="115642880"/>
      </c:barChart>
      <c:lineChart>
        <c:grouping val="standard"/>
        <c:varyColors val="0"/>
        <c:ser>
          <c:idx val="0"/>
          <c:order val="1"/>
          <c:tx>
            <c:v>Precipitation exceedance</c:v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'Zenith MDS &amp; Precip'!$Q$4:$Q$30</c:f>
              <c:numCache>
                <c:formatCode>0.00</c:formatCode>
                <c:ptCount val="27"/>
                <c:pt idx="0">
                  <c:v>0.38400000000000001</c:v>
                </c:pt>
                <c:pt idx="1">
                  <c:v>0.753</c:v>
                </c:pt>
                <c:pt idx="2">
                  <c:v>0.69199999999999995</c:v>
                </c:pt>
                <c:pt idx="3">
                  <c:v>0.876</c:v>
                </c:pt>
                <c:pt idx="4">
                  <c:v>6.0999999999999999E-2</c:v>
                </c:pt>
                <c:pt idx="5">
                  <c:v>0.6</c:v>
                </c:pt>
                <c:pt idx="6">
                  <c:v>0.36899999999999999</c:v>
                </c:pt>
                <c:pt idx="7">
                  <c:v>0.13800000000000001</c:v>
                </c:pt>
                <c:pt idx="8">
                  <c:v>0.83</c:v>
                </c:pt>
                <c:pt idx="9">
                  <c:v>0.92300000000000004</c:v>
                </c:pt>
                <c:pt idx="10">
                  <c:v>0.215</c:v>
                </c:pt>
                <c:pt idx="11">
                  <c:v>0.66100000000000003</c:v>
                </c:pt>
                <c:pt idx="12">
                  <c:v>0.89200000000000002</c:v>
                </c:pt>
                <c:pt idx="13">
                  <c:v>0.93799999999999994</c:v>
                </c:pt>
                <c:pt idx="14">
                  <c:v>0.41499999999999998</c:v>
                </c:pt>
                <c:pt idx="15">
                  <c:v>0.49199999999999999</c:v>
                </c:pt>
                <c:pt idx="16">
                  <c:v>0.84599999999999997</c:v>
                </c:pt>
                <c:pt idx="17">
                  <c:v>0.23</c:v>
                </c:pt>
                <c:pt idx="18">
                  <c:v>0.4</c:v>
                </c:pt>
                <c:pt idx="19">
                  <c:v>0.29199999999999998</c:v>
                </c:pt>
                <c:pt idx="20">
                  <c:v>0.63</c:v>
                </c:pt>
                <c:pt idx="21">
                  <c:v>0.64600000000000002</c:v>
                </c:pt>
                <c:pt idx="22">
                  <c:v>0.52300000000000002</c:v>
                </c:pt>
                <c:pt idx="23">
                  <c:v>0.96899999999999997</c:v>
                </c:pt>
                <c:pt idx="24">
                  <c:v>0.70699999999999996</c:v>
                </c:pt>
                <c:pt idx="25">
                  <c:v>0.43</c:v>
                </c:pt>
                <c:pt idx="26">
                  <c:v>0.67600000000000005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67872"/>
        <c:axId val="115642880"/>
      </c:lineChart>
      <c:catAx>
        <c:axId val="1211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4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42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8.1566068515497546E-3"/>
              <c:y val="0.386364717230858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67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Water Level Change per Year</a:t>
            </a:r>
          </a:p>
        </c:rich>
      </c:tx>
      <c:layout>
        <c:manualLayout>
          <c:xMode val="edge"/>
          <c:yMode val="edge"/>
          <c:x val="0.30124303573477856"/>
          <c:y val="9.969873858146498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3081136597056"/>
          <c:y val="9.916895491989608E-2"/>
          <c:w val="0.86070542051809307"/>
          <c:h val="0.70250622829190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'Monitoring Well Measurements'!$AO$2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Measurements'!$AO$3:$AO$19</c:f>
              <c:numCache>
                <c:formatCode>0.00</c:formatCode>
                <c:ptCount val="17"/>
                <c:pt idx="0">
                  <c:v>0.64555555555555577</c:v>
                </c:pt>
                <c:pt idx="1">
                  <c:v>0.48777777777777792</c:v>
                </c:pt>
                <c:pt idx="2">
                  <c:v>0.2622222222222218</c:v>
                </c:pt>
                <c:pt idx="3">
                  <c:v>0.18000000000000041</c:v>
                </c:pt>
                <c:pt idx="4">
                  <c:v>-0.26666666666666711</c:v>
                </c:pt>
                <c:pt idx="5">
                  <c:v>0.35222222222222216</c:v>
                </c:pt>
                <c:pt idx="6">
                  <c:v>-0.49764705882352928</c:v>
                </c:pt>
                <c:pt idx="7">
                  <c:v>-0.94750000000000012</c:v>
                </c:pt>
                <c:pt idx="8">
                  <c:v>-1.1919999999999999</c:v>
                </c:pt>
                <c:pt idx="9">
                  <c:v>0.69733333333333336</c:v>
                </c:pt>
                <c:pt idx="10">
                  <c:v>0.84866666666666624</c:v>
                </c:pt>
                <c:pt idx="11">
                  <c:v>-0.90449999999999964</c:v>
                </c:pt>
                <c:pt idx="12">
                  <c:v>3.0210000000000004</c:v>
                </c:pt>
                <c:pt idx="13">
                  <c:v>0.31700000000000017</c:v>
                </c:pt>
                <c:pt idx="14">
                  <c:v>1.0304999999999995</c:v>
                </c:pt>
                <c:pt idx="15">
                  <c:v>-0.49199999999999983</c:v>
                </c:pt>
                <c:pt idx="16">
                  <c:v>-2.4400000000000004</c:v>
                </c:pt>
              </c:numCache>
            </c:numRef>
          </c:val>
        </c:ser>
        <c:ser>
          <c:idx val="4"/>
          <c:order val="1"/>
          <c:tx>
            <c:strRef>
              <c:f>'Monitoring Well Measurements'!$AP$2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Measurements'!$AP$3:$AP$19</c:f>
              <c:numCache>
                <c:formatCode>0.00</c:formatCode>
                <c:ptCount val="17"/>
                <c:pt idx="0">
                  <c:v>0.63199999999999934</c:v>
                </c:pt>
                <c:pt idx="1">
                  <c:v>-0.51199999999999835</c:v>
                </c:pt>
                <c:pt idx="2">
                  <c:v>-0.2460000000000008</c:v>
                </c:pt>
                <c:pt idx="3">
                  <c:v>0.31799999999999995</c:v>
                </c:pt>
                <c:pt idx="4">
                  <c:v>0.26500000000000057</c:v>
                </c:pt>
                <c:pt idx="5">
                  <c:v>-0.24750000000000227</c:v>
                </c:pt>
                <c:pt idx="6">
                  <c:v>0.70600000000000096</c:v>
                </c:pt>
                <c:pt idx="7">
                  <c:v>-2.3919999999999995</c:v>
                </c:pt>
                <c:pt idx="8">
                  <c:v>-1.7400000000000002</c:v>
                </c:pt>
                <c:pt idx="9">
                  <c:v>0.19750000000000156</c:v>
                </c:pt>
                <c:pt idx="10">
                  <c:v>-0.3433333333333361</c:v>
                </c:pt>
                <c:pt idx="11">
                  <c:v>-0.72666666666666657</c:v>
                </c:pt>
                <c:pt idx="12">
                  <c:v>5.2975000000000012</c:v>
                </c:pt>
                <c:pt idx="13">
                  <c:v>1.0579999999999998</c:v>
                </c:pt>
                <c:pt idx="14">
                  <c:v>1.6500000000000008</c:v>
                </c:pt>
                <c:pt idx="15">
                  <c:v>-0.57500000000000107</c:v>
                </c:pt>
                <c:pt idx="16">
                  <c:v>-3.2899999999999991</c:v>
                </c:pt>
              </c:numCache>
            </c:numRef>
          </c:val>
        </c:ser>
        <c:ser>
          <c:idx val="5"/>
          <c:order val="2"/>
          <c:tx>
            <c:strRef>
              <c:f>'Monitoring Well Measurements'!$AQ$2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Measurements'!$AQ$3:$AQ$19</c:f>
              <c:numCache>
                <c:formatCode>0.00</c:formatCode>
                <c:ptCount val="17"/>
                <c:pt idx="0">
                  <c:v>0.875</c:v>
                </c:pt>
                <c:pt idx="1">
                  <c:v>2.59</c:v>
                </c:pt>
                <c:pt idx="2">
                  <c:v>1.1366666666666665</c:v>
                </c:pt>
                <c:pt idx="3">
                  <c:v>-0.99000000000000021</c:v>
                </c:pt>
                <c:pt idx="4">
                  <c:v>-1.1133333333333333</c:v>
                </c:pt>
                <c:pt idx="5">
                  <c:v>0.33000000000000007</c:v>
                </c:pt>
                <c:pt idx="6">
                  <c:v>-1.3366666666666667</c:v>
                </c:pt>
                <c:pt idx="7">
                  <c:v>-0.97100000000000009</c:v>
                </c:pt>
                <c:pt idx="8">
                  <c:v>-1.587</c:v>
                </c:pt>
                <c:pt idx="9">
                  <c:v>0.95600000000000018</c:v>
                </c:pt>
                <c:pt idx="10">
                  <c:v>0.81299999999999917</c:v>
                </c:pt>
                <c:pt idx="11">
                  <c:v>-2.0909999999999997</c:v>
                </c:pt>
                <c:pt idx="12">
                  <c:v>4.24</c:v>
                </c:pt>
                <c:pt idx="13">
                  <c:v>0.20200000000000032</c:v>
                </c:pt>
                <c:pt idx="14">
                  <c:v>0.42799999999999983</c:v>
                </c:pt>
                <c:pt idx="15">
                  <c:v>-0.25700000000000001</c:v>
                </c:pt>
                <c:pt idx="16">
                  <c:v>-3.2722222222222226</c:v>
                </c:pt>
              </c:numCache>
            </c:numRef>
          </c:val>
        </c:ser>
        <c:ser>
          <c:idx val="6"/>
          <c:order val="3"/>
          <c:tx>
            <c:strRef>
              <c:f>'Monitoring Well Measurements'!$AR$2</c:f>
              <c:strCache>
                <c:ptCount val="1"/>
                <c:pt idx="0">
                  <c:v>4N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Measurements'!$AR$3:$AR$19</c:f>
              <c:numCache>
                <c:formatCode>0.00</c:formatCode>
                <c:ptCount val="17"/>
                <c:pt idx="0">
                  <c:v>0.6489999999999998</c:v>
                </c:pt>
                <c:pt idx="1">
                  <c:v>0.25000000000000006</c:v>
                </c:pt>
                <c:pt idx="2">
                  <c:v>1.2540000000000002</c:v>
                </c:pt>
                <c:pt idx="3">
                  <c:v>-0.51400000000000023</c:v>
                </c:pt>
                <c:pt idx="4">
                  <c:v>-0.33400000000000019</c:v>
                </c:pt>
                <c:pt idx="5">
                  <c:v>-0.19799999999999979</c:v>
                </c:pt>
                <c:pt idx="6">
                  <c:v>-0.42583333333333351</c:v>
                </c:pt>
                <c:pt idx="7">
                  <c:v>-0.65249999999999975</c:v>
                </c:pt>
                <c:pt idx="8">
                  <c:v>-0.75249999999999995</c:v>
                </c:pt>
                <c:pt idx="9">
                  <c:v>1.125833333333333</c:v>
                </c:pt>
                <c:pt idx="10">
                  <c:v>-0.32545454545454527</c:v>
                </c:pt>
                <c:pt idx="11">
                  <c:v>-0.59666666666666679</c:v>
                </c:pt>
                <c:pt idx="12">
                  <c:v>2.6908333333333334</c:v>
                </c:pt>
                <c:pt idx="13">
                  <c:v>0.66416666666666668</c:v>
                </c:pt>
                <c:pt idx="14">
                  <c:v>0.18583333333333338</c:v>
                </c:pt>
                <c:pt idx="15">
                  <c:v>-0.88750000000000051</c:v>
                </c:pt>
                <c:pt idx="16">
                  <c:v>-2.6391666666666667</c:v>
                </c:pt>
              </c:numCache>
            </c:numRef>
          </c:val>
        </c:ser>
        <c:ser>
          <c:idx val="7"/>
          <c:order val="4"/>
          <c:tx>
            <c:strRef>
              <c:f>'Monitoring Well Measurements'!$AS$2</c:f>
              <c:strCache>
                <c:ptCount val="1"/>
                <c:pt idx="0">
                  <c:v>4S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Measurements'!$AS$3:$AS$19</c:f>
              <c:numCache>
                <c:formatCode>0.00</c:formatCode>
                <c:ptCount val="17"/>
                <c:pt idx="0">
                  <c:v>0.92777777777777759</c:v>
                </c:pt>
                <c:pt idx="1">
                  <c:v>2.3811111111111112</c:v>
                </c:pt>
                <c:pt idx="2">
                  <c:v>2.2155555555555555</c:v>
                </c:pt>
                <c:pt idx="3">
                  <c:v>-0.94666666666666666</c:v>
                </c:pt>
                <c:pt idx="4">
                  <c:v>-0.94666666666666666</c:v>
                </c:pt>
                <c:pt idx="5">
                  <c:v>-0.43444444444444447</c:v>
                </c:pt>
                <c:pt idx="6">
                  <c:v>-1.6466666666666658</c:v>
                </c:pt>
                <c:pt idx="7">
                  <c:v>-2.6183333333333345</c:v>
                </c:pt>
                <c:pt idx="8">
                  <c:v>-2.0199999999999991</c:v>
                </c:pt>
                <c:pt idx="9">
                  <c:v>-1.1150000000000004</c:v>
                </c:pt>
                <c:pt idx="10">
                  <c:v>-0.36333333333333312</c:v>
                </c:pt>
                <c:pt idx="11">
                  <c:v>-2.15</c:v>
                </c:pt>
                <c:pt idx="12">
                  <c:v>4.8866666666666667</c:v>
                </c:pt>
                <c:pt idx="13">
                  <c:v>0.43333333333333313</c:v>
                </c:pt>
                <c:pt idx="14">
                  <c:v>0.87916666666666698</c:v>
                </c:pt>
                <c:pt idx="15">
                  <c:v>-8.5000000000000034E-2</c:v>
                </c:pt>
                <c:pt idx="16">
                  <c:v>-3.8474999999999997</c:v>
                </c:pt>
              </c:numCache>
            </c:numRef>
          </c:val>
        </c:ser>
        <c:ser>
          <c:idx val="8"/>
          <c:order val="5"/>
          <c:tx>
            <c:strRef>
              <c:f>'Monitoring Well Measurements'!$AT$2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Measurements'!$AT$3:$AT$19</c:f>
              <c:numCache>
                <c:formatCode>0.00</c:formatCode>
                <c:ptCount val="17"/>
                <c:pt idx="0">
                  <c:v>1.191304347826087</c:v>
                </c:pt>
                <c:pt idx="1">
                  <c:v>1.4034693877551025</c:v>
                </c:pt>
                <c:pt idx="2">
                  <c:v>1.1469387755102041</c:v>
                </c:pt>
                <c:pt idx="3">
                  <c:v>-0.70632653061224471</c:v>
                </c:pt>
                <c:pt idx="4">
                  <c:v>-0.25404255319148916</c:v>
                </c:pt>
                <c:pt idx="5">
                  <c:v>-7.042553191489366E-2</c:v>
                </c:pt>
                <c:pt idx="6">
                  <c:v>-1.557083333333334</c:v>
                </c:pt>
                <c:pt idx="7">
                  <c:v>-2.0659574468085111</c:v>
                </c:pt>
                <c:pt idx="8">
                  <c:v>-1.6010204081632653</c:v>
                </c:pt>
                <c:pt idx="9">
                  <c:v>-0.34489795918367361</c:v>
                </c:pt>
                <c:pt idx="10">
                  <c:v>-0.24142857142857149</c:v>
                </c:pt>
                <c:pt idx="11">
                  <c:v>-1.9350000000000007</c:v>
                </c:pt>
                <c:pt idx="12">
                  <c:v>3.343799999999999</c:v>
                </c:pt>
                <c:pt idx="13">
                  <c:v>0.40940000000000043</c:v>
                </c:pt>
                <c:pt idx="14">
                  <c:v>0.12938775510204073</c:v>
                </c:pt>
                <c:pt idx="15">
                  <c:v>0.25391304347826116</c:v>
                </c:pt>
                <c:pt idx="16">
                  <c:v>-2.7611363636363642</c:v>
                </c:pt>
              </c:numCache>
            </c:numRef>
          </c:val>
        </c:ser>
        <c:ser>
          <c:idx val="0"/>
          <c:order val="6"/>
          <c:tx>
            <c:strRef>
              <c:f>'Monitoring Well Measurements'!$AU$2</c:f>
              <c:strCache>
                <c:ptCount val="1"/>
                <c:pt idx="0">
                  <c:v>7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Measurements'!$AU$3:$AU$19</c:f>
              <c:numCache>
                <c:formatCode>0.00</c:formatCode>
                <c:ptCount val="17"/>
                <c:pt idx="0">
                  <c:v>1.6017391304347821</c:v>
                </c:pt>
                <c:pt idx="1">
                  <c:v>0.38583333333333414</c:v>
                </c:pt>
                <c:pt idx="2">
                  <c:v>1.2704166666666661</c:v>
                </c:pt>
                <c:pt idx="3">
                  <c:v>0.32416666666666744</c:v>
                </c:pt>
                <c:pt idx="4">
                  <c:v>-0.53304347826087106</c:v>
                </c:pt>
                <c:pt idx="5">
                  <c:v>0.12043478260869517</c:v>
                </c:pt>
                <c:pt idx="6">
                  <c:v>-0.38173913043478125</c:v>
                </c:pt>
                <c:pt idx="7">
                  <c:v>-2.0718181818181827</c:v>
                </c:pt>
                <c:pt idx="8">
                  <c:v>-1.4017391304347822</c:v>
                </c:pt>
                <c:pt idx="9">
                  <c:v>-0.89999999999999991</c:v>
                </c:pt>
                <c:pt idx="10">
                  <c:v>-5.7083333333332632E-2</c:v>
                </c:pt>
                <c:pt idx="11">
                  <c:v>-1.222083333333335</c:v>
                </c:pt>
                <c:pt idx="12">
                  <c:v>1.4045833333333324</c:v>
                </c:pt>
                <c:pt idx="13">
                  <c:v>0.12125000000000097</c:v>
                </c:pt>
                <c:pt idx="14">
                  <c:v>0.53280000000000061</c:v>
                </c:pt>
                <c:pt idx="15">
                  <c:v>-0.23400000000000054</c:v>
                </c:pt>
                <c:pt idx="16">
                  <c:v>-2.1474999999999986</c:v>
                </c:pt>
              </c:numCache>
            </c:numRef>
          </c:val>
        </c:ser>
        <c:ser>
          <c:idx val="1"/>
          <c:order val="7"/>
          <c:tx>
            <c:strRef>
              <c:f>'Monitoring Well Measurements'!$AV$2</c:f>
              <c:strCache>
                <c:ptCount val="1"/>
                <c:pt idx="0">
                  <c:v>MIA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Measurements'!$AV$3:$AV$19</c:f>
              <c:numCache>
                <c:formatCode>0.00</c:formatCode>
                <c:ptCount val="17"/>
                <c:pt idx="0">
                  <c:v>1.4503999999999999</c:v>
                </c:pt>
                <c:pt idx="1">
                  <c:v>0.21759999999999988</c:v>
                </c:pt>
                <c:pt idx="2">
                  <c:v>0.7200000000000002</c:v>
                </c:pt>
                <c:pt idx="3">
                  <c:v>0.54999999999999982</c:v>
                </c:pt>
                <c:pt idx="4">
                  <c:v>-0.45374999999999982</c:v>
                </c:pt>
                <c:pt idx="5">
                  <c:v>-0.8508</c:v>
                </c:pt>
                <c:pt idx="6">
                  <c:v>-0.79479999999999995</c:v>
                </c:pt>
                <c:pt idx="7">
                  <c:v>-0.78639999999999988</c:v>
                </c:pt>
                <c:pt idx="8">
                  <c:v>-0.77120000000000033</c:v>
                </c:pt>
                <c:pt idx="9">
                  <c:v>0.77333333333333343</c:v>
                </c:pt>
                <c:pt idx="10">
                  <c:v>0.6429166666666668</c:v>
                </c:pt>
                <c:pt idx="11">
                  <c:v>-2.1156000000000006</c:v>
                </c:pt>
                <c:pt idx="12">
                  <c:v>4.6554166666666674</c:v>
                </c:pt>
                <c:pt idx="13">
                  <c:v>1.5640000000000001</c:v>
                </c:pt>
                <c:pt idx="14">
                  <c:v>0.99384615384615371</c:v>
                </c:pt>
                <c:pt idx="15">
                  <c:v>-2.1876923076923083</c:v>
                </c:pt>
                <c:pt idx="16">
                  <c:v>-3.7782608695652176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70944"/>
        <c:axId val="115644608"/>
      </c:barChart>
      <c:catAx>
        <c:axId val="1211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15644608"/>
        <c:crosses val="autoZero"/>
        <c:auto val="1"/>
        <c:lblAlgn val="ctr"/>
        <c:lblOffset val="100"/>
        <c:noMultiLvlLbl val="0"/>
      </c:catAx>
      <c:valAx>
        <c:axId val="115644608"/>
        <c:scaling>
          <c:orientation val="minMax"/>
          <c:max val="6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Level Change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low"/>
        <c:crossAx val="121170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Basinwide</a:t>
            </a:r>
            <a:r>
              <a:rPr lang="en-US" baseline="0"/>
              <a:t> Area</a:t>
            </a:r>
            <a:endParaRPr lang="en-US"/>
          </a:p>
          <a:p>
            <a:pPr>
              <a:defRPr/>
            </a:pPr>
            <a:r>
              <a:rPr lang="en-US"/>
              <a:t>Average Annual Groundwater Use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6184432169867"/>
          <c:y val="0.14704101605943337"/>
          <c:w val="0.84014760841462011"/>
          <c:h val="0.67036367276124387"/>
        </c:manualLayout>
      </c:layout>
      <c:barChart>
        <c:barDir val="col"/>
        <c:grouping val="clustered"/>
        <c:varyColors val="0"/>
        <c:ser>
          <c:idx val="2"/>
          <c:order val="1"/>
          <c:tx>
            <c:v>Actual Water Use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'[1]All WRs'!$A$94:$A$107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'Basinwide GW Use'!$D$6:$D$24</c:f>
              <c:numCache>
                <c:formatCode>#,##0</c:formatCode>
                <c:ptCount val="19"/>
                <c:pt idx="0">
                  <c:v>40053.769999999997</c:v>
                </c:pt>
                <c:pt idx="1">
                  <c:v>40413.24</c:v>
                </c:pt>
                <c:pt idx="2">
                  <c:v>59208.84</c:v>
                </c:pt>
                <c:pt idx="3">
                  <c:v>48612.31</c:v>
                </c:pt>
                <c:pt idx="4">
                  <c:v>40575.509999999995</c:v>
                </c:pt>
                <c:pt idx="5">
                  <c:v>37129.619999999995</c:v>
                </c:pt>
                <c:pt idx="6">
                  <c:v>56547.520000000004</c:v>
                </c:pt>
                <c:pt idx="7">
                  <c:v>50780.1</c:v>
                </c:pt>
                <c:pt idx="8">
                  <c:v>54391.9</c:v>
                </c:pt>
                <c:pt idx="9">
                  <c:v>61519.8</c:v>
                </c:pt>
                <c:pt idx="10">
                  <c:v>59140.06</c:v>
                </c:pt>
                <c:pt idx="11">
                  <c:v>59377.36</c:v>
                </c:pt>
                <c:pt idx="12">
                  <c:v>49108.380000000005</c:v>
                </c:pt>
                <c:pt idx="13">
                  <c:v>48100.320000000007</c:v>
                </c:pt>
                <c:pt idx="14">
                  <c:v>57982.42</c:v>
                </c:pt>
                <c:pt idx="15">
                  <c:v>44623.429999999993</c:v>
                </c:pt>
                <c:pt idx="16">
                  <c:v>50138.39</c:v>
                </c:pt>
                <c:pt idx="17">
                  <c:v>49159.82</c:v>
                </c:pt>
                <c:pt idx="18">
                  <c:v>57870.3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475584"/>
        <c:axId val="121359168"/>
      </c:barChart>
      <c:lineChart>
        <c:grouping val="standard"/>
        <c:varyColors val="0"/>
        <c:ser>
          <c:idx val="1"/>
          <c:order val="0"/>
          <c:tx>
            <c:v>10-Year Rolling Average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8"/>
              <c:layout>
                <c:manualLayout>
                  <c:x val="-2.8064715791123126E-2"/>
                  <c:y val="-6.334022865785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064715791123133E-2"/>
                  <c:y val="-6.6165087414920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064715791123126E-2"/>
                  <c:y val="-9.723853374260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064715791123126E-2"/>
                  <c:y val="-7.4639663686107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8064715791123147E-2"/>
                  <c:y val="-8.311423995729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'Basinwide GW Use'!$A$6:$A$24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'Basinwide GW Use'!$E$6:$E$24</c:f>
              <c:numCache>
                <c:formatCode>#,##0</c:formatCode>
                <c:ptCount val="19"/>
                <c:pt idx="9">
                  <c:v>48923.260999999999</c:v>
                </c:pt>
                <c:pt idx="10">
                  <c:v>50831.89</c:v>
                </c:pt>
                <c:pt idx="11">
                  <c:v>52728.302000000003</c:v>
                </c:pt>
                <c:pt idx="12">
                  <c:v>51718.256000000001</c:v>
                </c:pt>
                <c:pt idx="13">
                  <c:v>51667.057000000001</c:v>
                </c:pt>
                <c:pt idx="14">
                  <c:v>53407.748</c:v>
                </c:pt>
                <c:pt idx="15">
                  <c:v>54157.129000000001</c:v>
                </c:pt>
                <c:pt idx="16">
                  <c:v>53516.215999999993</c:v>
                </c:pt>
                <c:pt idx="17">
                  <c:v>53354.188000000002</c:v>
                </c:pt>
                <c:pt idx="18">
                  <c:v>53702.028000000006</c:v>
                </c:pt>
              </c:numCache>
            </c:numRef>
          </c:val>
          <c:smooth val="0"/>
        </c:ser>
        <c:ser>
          <c:idx val="0"/>
          <c:order val="2"/>
          <c:tx>
            <c:v>Reduction Objective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'Basinwide GW Use'!$A$6:$A$24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'Basinwide GW Use'!$F$6:$F$24</c:f>
              <c:numCache>
                <c:formatCode>#,##0</c:formatCode>
                <c:ptCount val="19"/>
                <c:pt idx="0">
                  <c:v>46906</c:v>
                </c:pt>
                <c:pt idx="1">
                  <c:v>46906</c:v>
                </c:pt>
                <c:pt idx="2">
                  <c:v>46906</c:v>
                </c:pt>
                <c:pt idx="3">
                  <c:v>46906</c:v>
                </c:pt>
                <c:pt idx="4">
                  <c:v>46906</c:v>
                </c:pt>
                <c:pt idx="5">
                  <c:v>46906</c:v>
                </c:pt>
                <c:pt idx="6">
                  <c:v>46906</c:v>
                </c:pt>
                <c:pt idx="7">
                  <c:v>46906</c:v>
                </c:pt>
                <c:pt idx="8">
                  <c:v>46906</c:v>
                </c:pt>
                <c:pt idx="9">
                  <c:v>46906</c:v>
                </c:pt>
                <c:pt idx="10">
                  <c:v>46906</c:v>
                </c:pt>
                <c:pt idx="11">
                  <c:v>46906</c:v>
                </c:pt>
                <c:pt idx="12">
                  <c:v>46906</c:v>
                </c:pt>
                <c:pt idx="13">
                  <c:v>46906</c:v>
                </c:pt>
                <c:pt idx="14">
                  <c:v>46906</c:v>
                </c:pt>
                <c:pt idx="15">
                  <c:v>46906</c:v>
                </c:pt>
                <c:pt idx="16">
                  <c:v>46906</c:v>
                </c:pt>
                <c:pt idx="17">
                  <c:v>46906</c:v>
                </c:pt>
                <c:pt idx="18">
                  <c:v>46906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5584"/>
        <c:axId val="121359168"/>
      </c:lineChart>
      <c:catAx>
        <c:axId val="1214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1359168"/>
        <c:crosses val="autoZero"/>
        <c:auto val="1"/>
        <c:lblAlgn val="ctr"/>
        <c:lblOffset val="100"/>
        <c:noMultiLvlLbl val="0"/>
      </c:catAx>
      <c:valAx>
        <c:axId val="121359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</a:t>
                </a:r>
                <a:r>
                  <a:rPr lang="en-US" baseline="0"/>
                  <a:t>-Feet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21475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Groundwater Use vs. Precipitation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Priority Areas</a:t>
            </a:r>
            <a:endParaRPr lang="en-US"/>
          </a:p>
        </c:rich>
      </c:tx>
      <c:layout>
        <c:manualLayout>
          <c:xMode val="edge"/>
          <c:yMode val="edge"/>
          <c:x val="0.29240727784632736"/>
          <c:y val="1.1933174224343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54775181409644"/>
          <c:y val="0.12887828162291171"/>
          <c:w val="0.80129303918637607"/>
          <c:h val="0.71360381861575184"/>
        </c:manualLayout>
      </c:layout>
      <c:lineChart>
        <c:grouping val="standard"/>
        <c:varyColors val="0"/>
        <c:ser>
          <c:idx val="0"/>
          <c:order val="0"/>
          <c:tx>
            <c:v>Groundwater Use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[4]Sheet1!$B$3:$B$12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'Precip vs. GW Use'!$D$2:$D$11</c:f>
              <c:numCache>
                <c:formatCode>#,##0</c:formatCode>
                <c:ptCount val="10"/>
                <c:pt idx="0">
                  <c:v>199622.31000000003</c:v>
                </c:pt>
                <c:pt idx="1">
                  <c:v>198236.26</c:v>
                </c:pt>
                <c:pt idx="2">
                  <c:v>194593.97999999998</c:v>
                </c:pt>
                <c:pt idx="3">
                  <c:v>153960.78999999998</c:v>
                </c:pt>
                <c:pt idx="4">
                  <c:v>157360.85</c:v>
                </c:pt>
                <c:pt idx="5">
                  <c:v>186413.04</c:v>
                </c:pt>
                <c:pt idx="6">
                  <c:v>142353.94</c:v>
                </c:pt>
                <c:pt idx="7">
                  <c:v>162386.37</c:v>
                </c:pt>
                <c:pt idx="8">
                  <c:v>156121.56</c:v>
                </c:pt>
                <c:pt idx="9">
                  <c:v>178483.50999999998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6608"/>
        <c:axId val="121361472"/>
      </c:lineChart>
      <c:lineChart>
        <c:grouping val="standard"/>
        <c:varyColors val="0"/>
        <c:ser>
          <c:idx val="1"/>
          <c:order val="1"/>
          <c:tx>
            <c:v>Precipitation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[4]Sheet1!$B$3:$B$12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'Precip vs. GW Use'!$B$2:$B$11</c:f>
              <c:numCache>
                <c:formatCode>0.00</c:formatCode>
                <c:ptCount val="10"/>
                <c:pt idx="0">
                  <c:v>20.120000000000005</c:v>
                </c:pt>
                <c:pt idx="1">
                  <c:v>23.254999999999999</c:v>
                </c:pt>
                <c:pt idx="2">
                  <c:v>21.004999999999999</c:v>
                </c:pt>
                <c:pt idx="3">
                  <c:v>26.527500000000003</c:v>
                </c:pt>
                <c:pt idx="4">
                  <c:v>26.577500000000001</c:v>
                </c:pt>
                <c:pt idx="5">
                  <c:v>24.487500000000004</c:v>
                </c:pt>
                <c:pt idx="6">
                  <c:v>36.07</c:v>
                </c:pt>
                <c:pt idx="7">
                  <c:v>27.369999999999997</c:v>
                </c:pt>
                <c:pt idx="8">
                  <c:v>23.4725</c:v>
                </c:pt>
                <c:pt idx="9">
                  <c:v>26.875</c:v>
                </c:pt>
              </c:numCache>
            </c:numRef>
          </c:val>
          <c:smooth val="0"/>
        </c:ser>
        <c:ser>
          <c:idx val="2"/>
          <c:order val="2"/>
          <c:tx>
            <c:v>Average Precipitation</c:v>
          </c:tx>
          <c:spPr>
            <a:ln w="381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numRef>
              <c:f>[4]Sheet1!$B$3:$B$12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'Precip vs. GW Use'!$C$2:$C$11</c:f>
              <c:numCache>
                <c:formatCode>General</c:formatCode>
                <c:ptCount val="10"/>
                <c:pt idx="0">
                  <c:v>24.33</c:v>
                </c:pt>
                <c:pt idx="1">
                  <c:v>24.33</c:v>
                </c:pt>
                <c:pt idx="2">
                  <c:v>24.33</c:v>
                </c:pt>
                <c:pt idx="3">
                  <c:v>24.33</c:v>
                </c:pt>
                <c:pt idx="4">
                  <c:v>24.33</c:v>
                </c:pt>
                <c:pt idx="5">
                  <c:v>24.33</c:v>
                </c:pt>
                <c:pt idx="6">
                  <c:v>24.33</c:v>
                </c:pt>
                <c:pt idx="7">
                  <c:v>24.33</c:v>
                </c:pt>
                <c:pt idx="8">
                  <c:v>24.33</c:v>
                </c:pt>
                <c:pt idx="9">
                  <c:v>24.33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7632"/>
        <c:axId val="121362048"/>
      </c:lineChart>
      <c:catAx>
        <c:axId val="1214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61472"/>
        <c:scaling>
          <c:orientation val="minMax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Acre-feet</a:t>
                </a:r>
              </a:p>
            </c:rich>
          </c:tx>
          <c:layout>
            <c:manualLayout>
              <c:xMode val="edge"/>
              <c:yMode val="edge"/>
              <c:x val="8.0775444264943458E-3"/>
              <c:y val="0.412887828162291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76608"/>
        <c:crosses val="autoZero"/>
        <c:crossBetween val="midCat"/>
      </c:valAx>
      <c:catAx>
        <c:axId val="12147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362048"/>
        <c:crosses val="autoZero"/>
        <c:auto val="1"/>
        <c:lblAlgn val="ctr"/>
        <c:lblOffset val="100"/>
        <c:noMultiLvlLbl val="0"/>
      </c:catAx>
      <c:valAx>
        <c:axId val="121362048"/>
        <c:scaling>
          <c:orientation val="minMax"/>
          <c:max val="40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inches</a:t>
                </a:r>
              </a:p>
            </c:rich>
          </c:tx>
          <c:layout>
            <c:manualLayout>
              <c:xMode val="edge"/>
              <c:yMode val="edge"/>
              <c:x val="0.95638193852585873"/>
              <c:y val="0.389021479713603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77632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775444264943458E-2"/>
          <c:y val="0.92124105011933177"/>
          <c:w val="0.86429793206382322"/>
          <c:h val="5.2505966587112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Annual Precipitation and Irrigation Water</a:t>
            </a:r>
            <a:r>
              <a:rPr lang="en-US" sz="1400" baseline="0"/>
              <a:t> Applied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Precipitation</c:v>
          </c:tx>
          <c:marker>
            <c:symbol val="none"/>
          </c:marker>
          <c:cat>
            <c:numRef>
              <c:f>'Irrigated Acres'!$A$29:$A$39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Acres'!$K$29:$K$39</c:f>
              <c:numCache>
                <c:formatCode>0.00</c:formatCode>
                <c:ptCount val="11"/>
                <c:pt idx="0">
                  <c:v>30.207500000000003</c:v>
                </c:pt>
                <c:pt idx="1">
                  <c:v>20.120000000000005</c:v>
                </c:pt>
                <c:pt idx="2">
                  <c:v>23.254999999999999</c:v>
                </c:pt>
                <c:pt idx="3">
                  <c:v>21.004999999999999</c:v>
                </c:pt>
                <c:pt idx="4">
                  <c:v>26.527500000000003</c:v>
                </c:pt>
                <c:pt idx="5">
                  <c:v>26.577500000000001</c:v>
                </c:pt>
                <c:pt idx="6">
                  <c:v>24.487500000000004</c:v>
                </c:pt>
                <c:pt idx="7">
                  <c:v>36.07</c:v>
                </c:pt>
                <c:pt idx="8">
                  <c:v>27.369999999999997</c:v>
                </c:pt>
                <c:pt idx="9">
                  <c:v>23.4725</c:v>
                </c:pt>
                <c:pt idx="10">
                  <c:v>26.875</c:v>
                </c:pt>
              </c:numCache>
            </c:numRef>
          </c:val>
          <c:smooth val="0"/>
        </c:ser>
        <c:ser>
          <c:idx val="1"/>
          <c:order val="1"/>
          <c:tx>
            <c:v>Priority Area 1</c:v>
          </c:tx>
          <c:marker>
            <c:symbol val="none"/>
          </c:marker>
          <c:cat>
            <c:numRef>
              <c:f>'Irrigated Acres'!$A$29:$A$39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Acres'!$B$29:$B$39</c:f>
              <c:numCache>
                <c:formatCode>#,##0.00</c:formatCode>
                <c:ptCount val="11"/>
                <c:pt idx="0">
                  <c:v>12.361893158388003</c:v>
                </c:pt>
                <c:pt idx="1">
                  <c:v>13.286035303146583</c:v>
                </c:pt>
                <c:pt idx="2">
                  <c:v>13.897378684807256</c:v>
                </c:pt>
                <c:pt idx="3">
                  <c:v>14.504294144348616</c:v>
                </c:pt>
                <c:pt idx="4">
                  <c:v>10.320804315841098</c:v>
                </c:pt>
                <c:pt idx="5">
                  <c:v>11.603689604685211</c:v>
                </c:pt>
                <c:pt idx="6">
                  <c:v>12.924520486267447</c:v>
                </c:pt>
                <c:pt idx="7">
                  <c:v>9.1469572341471412</c:v>
                </c:pt>
                <c:pt idx="8">
                  <c:v>12.423549074225789</c:v>
                </c:pt>
                <c:pt idx="9">
                  <c:v>10.197734387606907</c:v>
                </c:pt>
                <c:pt idx="10">
                  <c:v>13.797260890532069</c:v>
                </c:pt>
              </c:numCache>
            </c:numRef>
          </c:val>
          <c:smooth val="0"/>
        </c:ser>
        <c:ser>
          <c:idx val="2"/>
          <c:order val="2"/>
          <c:tx>
            <c:v>Priority Area 1 Total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'Irrigated Acres'!$A$29:$A$39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Acres'!$B$42:$B$52</c:f>
              <c:numCache>
                <c:formatCode>#,##0.00</c:formatCode>
                <c:ptCount val="11"/>
                <c:pt idx="0">
                  <c:v>42.56939315838801</c:v>
                </c:pt>
                <c:pt idx="1">
                  <c:v>33.406035303146588</c:v>
                </c:pt>
                <c:pt idx="2">
                  <c:v>37.152378684807253</c:v>
                </c:pt>
                <c:pt idx="3">
                  <c:v>35.509294144348615</c:v>
                </c:pt>
                <c:pt idx="4">
                  <c:v>36.848304315841105</c:v>
                </c:pt>
                <c:pt idx="5">
                  <c:v>38.181189604685215</c:v>
                </c:pt>
                <c:pt idx="6">
                  <c:v>37.412020486267451</c:v>
                </c:pt>
                <c:pt idx="7">
                  <c:v>45.216957234147145</c:v>
                </c:pt>
                <c:pt idx="8">
                  <c:v>39.793549074225787</c:v>
                </c:pt>
                <c:pt idx="9">
                  <c:v>33.670234387606911</c:v>
                </c:pt>
                <c:pt idx="10">
                  <c:v>40.672260890532073</c:v>
                </c:pt>
              </c:numCache>
            </c:numRef>
          </c:val>
          <c:smooth val="0"/>
        </c:ser>
        <c:ser>
          <c:idx val="3"/>
          <c:order val="3"/>
          <c:tx>
            <c:v>Priority Area 2</c:v>
          </c:tx>
          <c:marker>
            <c:symbol val="none"/>
          </c:marker>
          <c:cat>
            <c:numRef>
              <c:f>'Irrigated Acres'!$A$29:$A$39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Acres'!$C$29:$C$39</c:f>
              <c:numCache>
                <c:formatCode>#,##0.00</c:formatCode>
                <c:ptCount val="11"/>
                <c:pt idx="0">
                  <c:v>14.013817738989243</c:v>
                </c:pt>
                <c:pt idx="1">
                  <c:v>13.448380952380953</c:v>
                </c:pt>
                <c:pt idx="2">
                  <c:v>14.581619631901841</c:v>
                </c:pt>
                <c:pt idx="3">
                  <c:v>14.330600255427843</c:v>
                </c:pt>
                <c:pt idx="4">
                  <c:v>10.697696447793325</c:v>
                </c:pt>
                <c:pt idx="5">
                  <c:v>12.499995813271926</c:v>
                </c:pt>
                <c:pt idx="6">
                  <c:v>12.69595980741051</c:v>
                </c:pt>
                <c:pt idx="7">
                  <c:v>11.76902331442974</c:v>
                </c:pt>
                <c:pt idx="8">
                  <c:v>10.435674331883156</c:v>
                </c:pt>
                <c:pt idx="9">
                  <c:v>10.700111731843577</c:v>
                </c:pt>
                <c:pt idx="10">
                  <c:v>13.361328847771237</c:v>
                </c:pt>
              </c:numCache>
            </c:numRef>
          </c:val>
          <c:smooth val="0"/>
        </c:ser>
        <c:ser>
          <c:idx val="4"/>
          <c:order val="4"/>
          <c:tx>
            <c:v>Priority Area 2 Total</c:v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'Irrigated Acres'!$C$42:$C$52</c:f>
              <c:numCache>
                <c:formatCode>#,##0.00</c:formatCode>
                <c:ptCount val="11"/>
                <c:pt idx="0">
                  <c:v>44.221317738989242</c:v>
                </c:pt>
                <c:pt idx="1">
                  <c:v>33.568380952380956</c:v>
                </c:pt>
                <c:pt idx="2">
                  <c:v>37.83661963190184</c:v>
                </c:pt>
                <c:pt idx="3">
                  <c:v>35.335600255427842</c:v>
                </c:pt>
                <c:pt idx="4">
                  <c:v>37.22519644779333</c:v>
                </c:pt>
                <c:pt idx="5">
                  <c:v>39.077495813271923</c:v>
                </c:pt>
                <c:pt idx="6">
                  <c:v>37.183459807410514</c:v>
                </c:pt>
                <c:pt idx="7">
                  <c:v>47.839023314429738</c:v>
                </c:pt>
                <c:pt idx="8">
                  <c:v>37.805674331883154</c:v>
                </c:pt>
                <c:pt idx="9">
                  <c:v>34.172611731843574</c:v>
                </c:pt>
                <c:pt idx="10">
                  <c:v>40.236328847771233</c:v>
                </c:pt>
              </c:numCache>
            </c:numRef>
          </c:val>
          <c:smooth val="0"/>
        </c:ser>
        <c:ser>
          <c:idx val="5"/>
          <c:order val="5"/>
          <c:tx>
            <c:v>Priority Area 3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'Irrigated Acres'!$D$29:$D$39</c:f>
              <c:numCache>
                <c:formatCode>#,##0.00</c:formatCode>
                <c:ptCount val="11"/>
                <c:pt idx="0">
                  <c:v>14.598517034068138</c:v>
                </c:pt>
                <c:pt idx="1">
                  <c:v>16.683874072588733</c:v>
                </c:pt>
                <c:pt idx="2">
                  <c:v>14.993161367726453</c:v>
                </c:pt>
                <c:pt idx="3">
                  <c:v>18.017242484969941</c:v>
                </c:pt>
                <c:pt idx="4">
                  <c:v>11.64480194017785</c:v>
                </c:pt>
                <c:pt idx="5">
                  <c:v>12.508529230769232</c:v>
                </c:pt>
                <c:pt idx="6">
                  <c:v>15.012494004796162</c:v>
                </c:pt>
                <c:pt idx="7">
                  <c:v>9.9927008477997568</c:v>
                </c:pt>
                <c:pt idx="8">
                  <c:v>12.747969379532636</c:v>
                </c:pt>
                <c:pt idx="9">
                  <c:v>11.915343450479234</c:v>
                </c:pt>
                <c:pt idx="10">
                  <c:v>14.578194139924257</c:v>
                </c:pt>
              </c:numCache>
            </c:numRef>
          </c:val>
          <c:smooth val="0"/>
        </c:ser>
        <c:ser>
          <c:idx val="6"/>
          <c:order val="6"/>
          <c:tx>
            <c:v>Priority Area 3 Total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'Irrigated Acres'!$D$42:$D$52</c:f>
              <c:numCache>
                <c:formatCode>#,##0.00</c:formatCode>
                <c:ptCount val="11"/>
                <c:pt idx="0">
                  <c:v>44.806017034068141</c:v>
                </c:pt>
                <c:pt idx="1">
                  <c:v>36.803874072588741</c:v>
                </c:pt>
                <c:pt idx="2">
                  <c:v>38.248161367726453</c:v>
                </c:pt>
                <c:pt idx="3">
                  <c:v>39.022242484969937</c:v>
                </c:pt>
                <c:pt idx="4">
                  <c:v>38.172301940177853</c:v>
                </c:pt>
                <c:pt idx="5">
                  <c:v>39.086029230769235</c:v>
                </c:pt>
                <c:pt idx="6">
                  <c:v>39.499994004796164</c:v>
                </c:pt>
                <c:pt idx="7">
                  <c:v>46.062700847799761</c:v>
                </c:pt>
                <c:pt idx="8">
                  <c:v>40.117969379532632</c:v>
                </c:pt>
                <c:pt idx="9">
                  <c:v>35.387843450479238</c:v>
                </c:pt>
                <c:pt idx="10">
                  <c:v>41.453194139924257</c:v>
                </c:pt>
              </c:numCache>
            </c:numRef>
          </c:val>
          <c:smooth val="0"/>
        </c:ser>
        <c:ser>
          <c:idx val="7"/>
          <c:order val="7"/>
          <c:tx>
            <c:v>Priority Area 4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'Irrigated Acres'!$E$29:$E$39</c:f>
              <c:numCache>
                <c:formatCode>#,##0.00</c:formatCode>
                <c:ptCount val="11"/>
                <c:pt idx="0">
                  <c:v>15.792745267846096</c:v>
                </c:pt>
                <c:pt idx="1">
                  <c:v>17.591771414249013</c:v>
                </c:pt>
                <c:pt idx="2">
                  <c:v>17.0082932042497</c:v>
                </c:pt>
                <c:pt idx="3">
                  <c:v>16.046759866386243</c:v>
                </c:pt>
                <c:pt idx="4">
                  <c:v>12.058928235662801</c:v>
                </c:pt>
                <c:pt idx="5">
                  <c:v>13.888677141409023</c:v>
                </c:pt>
                <c:pt idx="6">
                  <c:v>15.947348412849269</c:v>
                </c:pt>
                <c:pt idx="7">
                  <c:v>12.011833966359198</c:v>
                </c:pt>
                <c:pt idx="8">
                  <c:v>13.206128718646704</c:v>
                </c:pt>
                <c:pt idx="9">
                  <c:v>13.503384615384617</c:v>
                </c:pt>
                <c:pt idx="10">
                  <c:v>15.163090249028723</c:v>
                </c:pt>
              </c:numCache>
            </c:numRef>
          </c:val>
          <c:smooth val="0"/>
        </c:ser>
        <c:ser>
          <c:idx val="8"/>
          <c:order val="8"/>
          <c:tx>
            <c:v>Priority Area 4 Total</c:v>
          </c:tx>
          <c:spPr>
            <a:ln>
              <a:prstDash val="dash"/>
            </a:ln>
          </c:spPr>
          <c:marker>
            <c:symbol val="none"/>
          </c:marker>
          <c:val>
            <c:numRef>
              <c:f>'Irrigated Acres'!$E$42:$E$52</c:f>
              <c:numCache>
                <c:formatCode>#,##0.00</c:formatCode>
                <c:ptCount val="11"/>
                <c:pt idx="0">
                  <c:v>46.000245267846097</c:v>
                </c:pt>
                <c:pt idx="1">
                  <c:v>37.711771414249014</c:v>
                </c:pt>
                <c:pt idx="2">
                  <c:v>40.263293204249699</c:v>
                </c:pt>
                <c:pt idx="3">
                  <c:v>37.051759866386242</c:v>
                </c:pt>
                <c:pt idx="4">
                  <c:v>38.586428235662808</c:v>
                </c:pt>
                <c:pt idx="5">
                  <c:v>40.46617714140902</c:v>
                </c:pt>
                <c:pt idx="6">
                  <c:v>40.434848412849277</c:v>
                </c:pt>
                <c:pt idx="7">
                  <c:v>48.081833966359198</c:v>
                </c:pt>
                <c:pt idx="8">
                  <c:v>40.5761287186467</c:v>
                </c:pt>
                <c:pt idx="9">
                  <c:v>36.975884615384615</c:v>
                </c:pt>
                <c:pt idx="10">
                  <c:v>42.038090249028727</c:v>
                </c:pt>
              </c:numCache>
            </c:numRef>
          </c:val>
          <c:smooth val="0"/>
        </c:ser>
        <c:ser>
          <c:idx val="9"/>
          <c:order val="9"/>
          <c:tx>
            <c:v>Priority Area 5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'Irrigated Acres'!$F$29:$F$39</c:f>
              <c:numCache>
                <c:formatCode>#,##0.00</c:formatCode>
                <c:ptCount val="11"/>
                <c:pt idx="0">
                  <c:v>15.094947572278322</c:v>
                </c:pt>
                <c:pt idx="1">
                  <c:v>15.632141533647182</c:v>
                </c:pt>
                <c:pt idx="2">
                  <c:v>15.876578918563922</c:v>
                </c:pt>
                <c:pt idx="3">
                  <c:v>15.283861658772992</c:v>
                </c:pt>
                <c:pt idx="4">
                  <c:v>12.034287327123906</c:v>
                </c:pt>
                <c:pt idx="5">
                  <c:v>12.671802295289728</c:v>
                </c:pt>
                <c:pt idx="6">
                  <c:v>14.825485904735455</c:v>
                </c:pt>
                <c:pt idx="7">
                  <c:v>11.673643117995216</c:v>
                </c:pt>
                <c:pt idx="8">
                  <c:v>13.19165631613162</c:v>
                </c:pt>
                <c:pt idx="9">
                  <c:v>12.408653904254443</c:v>
                </c:pt>
                <c:pt idx="10">
                  <c:v>13.540326033261978</c:v>
                </c:pt>
              </c:numCache>
            </c:numRef>
          </c:val>
          <c:smooth val="0"/>
        </c:ser>
        <c:ser>
          <c:idx val="10"/>
          <c:order val="10"/>
          <c:tx>
            <c:v>Priority Area 5 Total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'Irrigated Acres'!$F$42:$F$52</c:f>
              <c:numCache>
                <c:formatCode>#,##0.00</c:formatCode>
                <c:ptCount val="11"/>
                <c:pt idx="0">
                  <c:v>45.302447572278325</c:v>
                </c:pt>
                <c:pt idx="1">
                  <c:v>35.75214153364719</c:v>
                </c:pt>
                <c:pt idx="2">
                  <c:v>39.131578918563918</c:v>
                </c:pt>
                <c:pt idx="3">
                  <c:v>36.288861658772987</c:v>
                </c:pt>
                <c:pt idx="4">
                  <c:v>38.561787327123909</c:v>
                </c:pt>
                <c:pt idx="5">
                  <c:v>39.249302295289731</c:v>
                </c:pt>
                <c:pt idx="6">
                  <c:v>39.312985904735456</c:v>
                </c:pt>
                <c:pt idx="7">
                  <c:v>47.743643117995219</c:v>
                </c:pt>
                <c:pt idx="8">
                  <c:v>40.561656316131618</c:v>
                </c:pt>
                <c:pt idx="9">
                  <c:v>35.881153904254447</c:v>
                </c:pt>
                <c:pt idx="10">
                  <c:v>40.415326033261977</c:v>
                </c:pt>
              </c:numCache>
            </c:numRef>
          </c:val>
          <c:smooth val="0"/>
        </c:ser>
        <c:ser>
          <c:idx val="11"/>
          <c:order val="11"/>
          <c:tx>
            <c:v>Priority Area 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'Irrigated Acres'!$G$29:$G$39</c:f>
              <c:numCache>
                <c:formatCode>#,##0.00</c:formatCode>
                <c:ptCount val="11"/>
                <c:pt idx="0">
                  <c:v>15.208482298951051</c:v>
                </c:pt>
                <c:pt idx="1">
                  <c:v>16.938860460116103</c:v>
                </c:pt>
                <c:pt idx="2">
                  <c:v>15.790505763838405</c:v>
                </c:pt>
                <c:pt idx="3">
                  <c:v>16.339689025203359</c:v>
                </c:pt>
                <c:pt idx="4">
                  <c:v>14.003126018976346</c:v>
                </c:pt>
                <c:pt idx="5">
                  <c:v>13.461868568187345</c:v>
                </c:pt>
                <c:pt idx="6">
                  <c:v>15.887314758357412</c:v>
                </c:pt>
                <c:pt idx="7">
                  <c:v>12.203099580353136</c:v>
                </c:pt>
                <c:pt idx="8">
                  <c:v>13.962507334450965</c:v>
                </c:pt>
                <c:pt idx="9">
                  <c:v>13.584590712370231</c:v>
                </c:pt>
                <c:pt idx="10">
                  <c:v>15.448913472935597</c:v>
                </c:pt>
              </c:numCache>
            </c:numRef>
          </c:val>
          <c:smooth val="0"/>
        </c:ser>
        <c:ser>
          <c:idx val="12"/>
          <c:order val="12"/>
          <c:tx>
            <c:v>Priority Area 7 Total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'Irrigated Acres'!$G$42:$G$52</c:f>
              <c:numCache>
                <c:formatCode>#,##0.00</c:formatCode>
                <c:ptCount val="11"/>
                <c:pt idx="0">
                  <c:v>45.41598229895105</c:v>
                </c:pt>
                <c:pt idx="1">
                  <c:v>37.058860460116108</c:v>
                </c:pt>
                <c:pt idx="2">
                  <c:v>39.045505763838406</c:v>
                </c:pt>
                <c:pt idx="3">
                  <c:v>37.344689025203358</c:v>
                </c:pt>
                <c:pt idx="4">
                  <c:v>40.530626018976349</c:v>
                </c:pt>
                <c:pt idx="5">
                  <c:v>40.039368568187342</c:v>
                </c:pt>
                <c:pt idx="6">
                  <c:v>40.374814758357417</c:v>
                </c:pt>
                <c:pt idx="7">
                  <c:v>48.273099580353133</c:v>
                </c:pt>
                <c:pt idx="8">
                  <c:v>41.332507334450966</c:v>
                </c:pt>
                <c:pt idx="9">
                  <c:v>37.057090712370233</c:v>
                </c:pt>
                <c:pt idx="10">
                  <c:v>42.323913472935601</c:v>
                </c:pt>
              </c:numCache>
            </c:numRef>
          </c:val>
          <c:smooth val="0"/>
        </c:ser>
        <c:ser>
          <c:idx val="13"/>
          <c:order val="13"/>
          <c:tx>
            <c:v>MIA</c:v>
          </c:tx>
          <c:marker>
            <c:symbol val="none"/>
          </c:marker>
          <c:val>
            <c:numRef>
              <c:f>'Irrigated Acres'!$H$29:$H$39</c:f>
              <c:numCache>
                <c:formatCode>#,##0.00</c:formatCode>
                <c:ptCount val="11"/>
                <c:pt idx="0">
                  <c:v>14.219128630705395</c:v>
                </c:pt>
                <c:pt idx="1">
                  <c:v>15.630642733063116</c:v>
                </c:pt>
                <c:pt idx="2">
                  <c:v>14.443375551444426</c:v>
                </c:pt>
                <c:pt idx="3">
                  <c:v>14.780476542844458</c:v>
                </c:pt>
                <c:pt idx="4">
                  <c:v>9.7762225213100038</c:v>
                </c:pt>
                <c:pt idx="5">
                  <c:v>12.904057638775175</c:v>
                </c:pt>
                <c:pt idx="6">
                  <c:v>14.307433654558931</c:v>
                </c:pt>
                <c:pt idx="7">
                  <c:v>10.998483754512636</c:v>
                </c:pt>
                <c:pt idx="8">
                  <c:v>10.129594095940959</c:v>
                </c:pt>
                <c:pt idx="9">
                  <c:v>11.535720601237841</c:v>
                </c:pt>
                <c:pt idx="10">
                  <c:v>15.915882613183896</c:v>
                </c:pt>
              </c:numCache>
            </c:numRef>
          </c:val>
          <c:smooth val="0"/>
        </c:ser>
        <c:ser>
          <c:idx val="14"/>
          <c:order val="14"/>
          <c:tx>
            <c:v>MIA Total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'Irrigated Acres'!$H$42:$H$52</c:f>
              <c:numCache>
                <c:formatCode>#,##0.00</c:formatCode>
                <c:ptCount val="11"/>
                <c:pt idx="0">
                  <c:v>44.426628630705395</c:v>
                </c:pt>
                <c:pt idx="1">
                  <c:v>35.750642733063117</c:v>
                </c:pt>
                <c:pt idx="2">
                  <c:v>37.698375551444428</c:v>
                </c:pt>
                <c:pt idx="3">
                  <c:v>35.785476542844457</c:v>
                </c:pt>
                <c:pt idx="4">
                  <c:v>36.303722521310007</c:v>
                </c:pt>
                <c:pt idx="5">
                  <c:v>39.481557638775172</c:v>
                </c:pt>
                <c:pt idx="6">
                  <c:v>38.794933654558932</c:v>
                </c:pt>
                <c:pt idx="7">
                  <c:v>47.068483754512634</c:v>
                </c:pt>
                <c:pt idx="8">
                  <c:v>37.499594095940957</c:v>
                </c:pt>
                <c:pt idx="9">
                  <c:v>35.008220601237838</c:v>
                </c:pt>
                <c:pt idx="10">
                  <c:v>42.790882613183896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8144"/>
        <c:axId val="121359744"/>
      </c:lineChart>
      <c:catAx>
        <c:axId val="12147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121359744"/>
        <c:crosses val="autoZero"/>
        <c:auto val="1"/>
        <c:lblAlgn val="ctr"/>
        <c:lblOffset val="100"/>
        <c:tickMarkSkip val="2"/>
        <c:noMultiLvlLbl val="0"/>
      </c:catAx>
      <c:valAx>
        <c:axId val="12135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 inches per acre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crossAx val="121478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698660842577162E-2"/>
          <c:y val="0.7932914106560478"/>
          <c:w val="0.87860252504933234"/>
          <c:h val="0.18840195318834574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Irrigated Acres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'Irrigated Acres'!$F$15</c:f>
              <c:strCache>
                <c:ptCount val="1"/>
                <c:pt idx="0">
                  <c:v>Priority Area 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'Irrigated Acres'!$A$16:$A$26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Acres'!$F$16:$F$26</c:f>
              <c:numCache>
                <c:formatCode>#,##0</c:formatCode>
                <c:ptCount val="11"/>
                <c:pt idx="0">
                  <c:v>72290</c:v>
                </c:pt>
                <c:pt idx="1">
                  <c:v>72859</c:v>
                </c:pt>
                <c:pt idx="2">
                  <c:v>73088</c:v>
                </c:pt>
                <c:pt idx="3">
                  <c:v>72632</c:v>
                </c:pt>
                <c:pt idx="4">
                  <c:v>74403</c:v>
                </c:pt>
                <c:pt idx="5">
                  <c:v>71015</c:v>
                </c:pt>
                <c:pt idx="6">
                  <c:v>72010</c:v>
                </c:pt>
                <c:pt idx="7">
                  <c:v>71469</c:v>
                </c:pt>
                <c:pt idx="8">
                  <c:v>72299</c:v>
                </c:pt>
                <c:pt idx="9">
                  <c:v>72818</c:v>
                </c:pt>
                <c:pt idx="10">
                  <c:v>72876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'Irrigated Acres'!$G$15</c:f>
              <c:strCache>
                <c:ptCount val="1"/>
                <c:pt idx="0">
                  <c:v>Priority Area 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'Irrigated Acres'!$A$16:$A$26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Acres'!$G$16:$G$26</c:f>
              <c:numCache>
                <c:formatCode>#,##0</c:formatCode>
                <c:ptCount val="11"/>
                <c:pt idx="0">
                  <c:v>36608</c:v>
                </c:pt>
                <c:pt idx="1">
                  <c:v>37208</c:v>
                </c:pt>
                <c:pt idx="2">
                  <c:v>38516</c:v>
                </c:pt>
                <c:pt idx="3">
                  <c:v>37495</c:v>
                </c:pt>
                <c:pt idx="4">
                  <c:v>37415</c:v>
                </c:pt>
                <c:pt idx="5">
                  <c:v>37023</c:v>
                </c:pt>
                <c:pt idx="6">
                  <c:v>37721</c:v>
                </c:pt>
                <c:pt idx="7">
                  <c:v>37889</c:v>
                </c:pt>
                <c:pt idx="8">
                  <c:v>38176</c:v>
                </c:pt>
                <c:pt idx="9">
                  <c:v>37663</c:v>
                </c:pt>
                <c:pt idx="10">
                  <c:v>37965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2592"/>
        <c:axId val="122445824"/>
      </c:lineChart>
      <c:catAx>
        <c:axId val="1222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445824"/>
        <c:crosses val="autoZero"/>
        <c:auto val="1"/>
        <c:lblAlgn val="ctr"/>
        <c:lblOffset val="100"/>
        <c:noMultiLvlLbl val="0"/>
      </c:catAx>
      <c:valAx>
        <c:axId val="122445824"/>
        <c:scaling>
          <c:orientation val="minMax"/>
          <c:min val="3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2222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9998468941382314E-2"/>
          <c:y val="0.91738836947207603"/>
          <c:w val="0.88222528433945746"/>
          <c:h val="5.483396912842879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Irrigated Acres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'Irrigated Acres'!$B$15</c:f>
              <c:strCache>
                <c:ptCount val="1"/>
                <c:pt idx="0">
                  <c:v>Priority Area 1</c:v>
                </c:pt>
              </c:strCache>
            </c:strRef>
          </c:tx>
          <c:marker>
            <c:symbol val="none"/>
          </c:marker>
          <c:cat>
            <c:numRef>
              <c:f>'Irrigated Acres'!$A$16:$A$26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Acres'!$B$16:$B$26</c:f>
              <c:numCache>
                <c:formatCode>#,##0</c:formatCode>
                <c:ptCount val="11"/>
                <c:pt idx="0">
                  <c:v>6402</c:v>
                </c:pt>
                <c:pt idx="1">
                  <c:v>6515</c:v>
                </c:pt>
                <c:pt idx="2">
                  <c:v>6615</c:v>
                </c:pt>
                <c:pt idx="3">
                  <c:v>6609</c:v>
                </c:pt>
                <c:pt idx="4">
                  <c:v>6117</c:v>
                </c:pt>
                <c:pt idx="5">
                  <c:v>6147</c:v>
                </c:pt>
                <c:pt idx="6">
                  <c:v>6663</c:v>
                </c:pt>
                <c:pt idx="7">
                  <c:v>6103</c:v>
                </c:pt>
                <c:pt idx="8">
                  <c:v>6103</c:v>
                </c:pt>
                <c:pt idx="9">
                  <c:v>6197</c:v>
                </c:pt>
                <c:pt idx="10">
                  <c:v>6221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'Irrigated Acres'!$C$15</c:f>
              <c:strCache>
                <c:ptCount val="1"/>
                <c:pt idx="0">
                  <c:v>Priority Area 2</c:v>
                </c:pt>
              </c:strCache>
            </c:strRef>
          </c:tx>
          <c:marker>
            <c:symbol val="none"/>
          </c:marker>
          <c:cat>
            <c:numRef>
              <c:f>'Irrigated Acres'!$A$16:$A$26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Acres'!$C$16:$C$26</c:f>
              <c:numCache>
                <c:formatCode>#,##0</c:formatCode>
                <c:ptCount val="11"/>
                <c:pt idx="0">
                  <c:v>4927</c:v>
                </c:pt>
                <c:pt idx="1">
                  <c:v>5040</c:v>
                </c:pt>
                <c:pt idx="2">
                  <c:v>4890</c:v>
                </c:pt>
                <c:pt idx="3">
                  <c:v>4698</c:v>
                </c:pt>
                <c:pt idx="4">
                  <c:v>4645</c:v>
                </c:pt>
                <c:pt idx="5">
                  <c:v>4777</c:v>
                </c:pt>
                <c:pt idx="6">
                  <c:v>4777</c:v>
                </c:pt>
                <c:pt idx="7">
                  <c:v>4761</c:v>
                </c:pt>
                <c:pt idx="8">
                  <c:v>4827</c:v>
                </c:pt>
                <c:pt idx="9">
                  <c:v>4833</c:v>
                </c:pt>
                <c:pt idx="10">
                  <c:v>4756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'Irrigated Acres'!$D$15</c:f>
              <c:strCache>
                <c:ptCount val="1"/>
                <c:pt idx="0">
                  <c:v>Priority Area 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'Irrigated Acres'!$A$16:$A$26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Acres'!$D$16:$D$26</c:f>
              <c:numCache>
                <c:formatCode>#,##0</c:formatCode>
                <c:ptCount val="11"/>
                <c:pt idx="0">
                  <c:v>4990</c:v>
                </c:pt>
                <c:pt idx="1">
                  <c:v>4987</c:v>
                </c:pt>
                <c:pt idx="2">
                  <c:v>5001</c:v>
                </c:pt>
                <c:pt idx="3">
                  <c:v>4990</c:v>
                </c:pt>
                <c:pt idx="4">
                  <c:v>4948</c:v>
                </c:pt>
                <c:pt idx="5">
                  <c:v>4875</c:v>
                </c:pt>
                <c:pt idx="6">
                  <c:v>5004</c:v>
                </c:pt>
                <c:pt idx="7">
                  <c:v>4954</c:v>
                </c:pt>
                <c:pt idx="8">
                  <c:v>4964</c:v>
                </c:pt>
                <c:pt idx="9">
                  <c:v>5008</c:v>
                </c:pt>
                <c:pt idx="10">
                  <c:v>5017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'Irrigated Acres'!$E$15</c:f>
              <c:strCache>
                <c:ptCount val="1"/>
                <c:pt idx="0">
                  <c:v>Priority Area 4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'Irrigated Acres'!$A$16:$A$26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Acres'!$E$16:$E$26</c:f>
              <c:numCache>
                <c:formatCode>#,##0</c:formatCode>
                <c:ptCount val="11"/>
                <c:pt idx="0">
                  <c:v>16166</c:v>
                </c:pt>
                <c:pt idx="1">
                  <c:v>15959</c:v>
                </c:pt>
                <c:pt idx="2">
                  <c:v>15907</c:v>
                </c:pt>
                <c:pt idx="3">
                  <c:v>16166</c:v>
                </c:pt>
                <c:pt idx="4">
                  <c:v>15955</c:v>
                </c:pt>
                <c:pt idx="5">
                  <c:v>15784</c:v>
                </c:pt>
                <c:pt idx="6">
                  <c:v>15783</c:v>
                </c:pt>
                <c:pt idx="7">
                  <c:v>14744</c:v>
                </c:pt>
                <c:pt idx="8">
                  <c:v>15429</c:v>
                </c:pt>
                <c:pt idx="9">
                  <c:v>15210</c:v>
                </c:pt>
                <c:pt idx="10">
                  <c:v>15701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'Irrigated Acres'!$H$15</c:f>
              <c:strCache>
                <c:ptCount val="1"/>
                <c:pt idx="0">
                  <c:v>Mineral Intrusion Area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'Irrigated Acres'!$A$16:$A$26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Acres'!$H$16:$H$26</c:f>
              <c:numCache>
                <c:formatCode>#,##0</c:formatCode>
                <c:ptCount val="11"/>
                <c:pt idx="0">
                  <c:v>6748</c:v>
                </c:pt>
                <c:pt idx="1">
                  <c:v>6908</c:v>
                </c:pt>
                <c:pt idx="2">
                  <c:v>7027</c:v>
                </c:pt>
                <c:pt idx="3">
                  <c:v>6757</c:v>
                </c:pt>
                <c:pt idx="4">
                  <c:v>6687</c:v>
                </c:pt>
                <c:pt idx="5">
                  <c:v>6107</c:v>
                </c:pt>
                <c:pt idx="6">
                  <c:v>6745</c:v>
                </c:pt>
                <c:pt idx="7">
                  <c:v>6648</c:v>
                </c:pt>
                <c:pt idx="8">
                  <c:v>6775</c:v>
                </c:pt>
                <c:pt idx="9">
                  <c:v>6786</c:v>
                </c:pt>
                <c:pt idx="10">
                  <c:v>6781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'Irrigated Acres'!$I$15</c:f>
              <c:strCache>
                <c:ptCount val="1"/>
                <c:pt idx="0">
                  <c:v>Mystery River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'Irrigated Acres'!$A$16:$A$26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Acres'!$I$16:$I$26</c:f>
              <c:numCache>
                <c:formatCode>#,##0</c:formatCode>
                <c:ptCount val="11"/>
                <c:pt idx="0">
                  <c:v>11672</c:v>
                </c:pt>
                <c:pt idx="1">
                  <c:v>11892</c:v>
                </c:pt>
                <c:pt idx="2">
                  <c:v>11958</c:v>
                </c:pt>
                <c:pt idx="3">
                  <c:v>11925</c:v>
                </c:pt>
                <c:pt idx="4">
                  <c:v>11958</c:v>
                </c:pt>
                <c:pt idx="5">
                  <c:v>11871</c:v>
                </c:pt>
                <c:pt idx="6">
                  <c:v>11826</c:v>
                </c:pt>
                <c:pt idx="7">
                  <c:v>11661</c:v>
                </c:pt>
                <c:pt idx="8">
                  <c:v>11850</c:v>
                </c:pt>
                <c:pt idx="9">
                  <c:v>11703</c:v>
                </c:pt>
                <c:pt idx="10">
                  <c:v>11698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'Irrigated Acres'!$J$15</c:f>
              <c:strCache>
                <c:ptCount val="1"/>
                <c:pt idx="0">
                  <c:v>Outside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'Irrigated Acres'!$A$16:$A$26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'Irrigated Acres'!$J$16:$J$26</c:f>
              <c:numCache>
                <c:formatCode>#,##0</c:formatCode>
                <c:ptCount val="11"/>
                <c:pt idx="0">
                  <c:v>11278</c:v>
                </c:pt>
                <c:pt idx="1">
                  <c:v>11220</c:v>
                </c:pt>
                <c:pt idx="2">
                  <c:v>11425</c:v>
                </c:pt>
                <c:pt idx="3">
                  <c:v>11215</c:v>
                </c:pt>
                <c:pt idx="4">
                  <c:v>11211</c:v>
                </c:pt>
                <c:pt idx="5">
                  <c:v>11469</c:v>
                </c:pt>
                <c:pt idx="6">
                  <c:v>11702</c:v>
                </c:pt>
                <c:pt idx="7">
                  <c:v>11330</c:v>
                </c:pt>
                <c:pt idx="8">
                  <c:v>11567</c:v>
                </c:pt>
                <c:pt idx="9">
                  <c:v>11293</c:v>
                </c:pt>
                <c:pt idx="10">
                  <c:v>11231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3616"/>
        <c:axId val="122448128"/>
      </c:lineChart>
      <c:catAx>
        <c:axId val="1222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448128"/>
        <c:crosses val="autoZero"/>
        <c:auto val="1"/>
        <c:lblAlgn val="ctr"/>
        <c:lblOffset val="100"/>
        <c:noMultiLvlLbl val="0"/>
      </c:catAx>
      <c:valAx>
        <c:axId val="122448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222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9998468941382314E-2"/>
          <c:y val="0.81723185026600387"/>
          <c:w val="0.88222528433945746"/>
          <c:h val="0.154990488334501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Water Level Change per Year</a:t>
            </a:r>
          </a:p>
        </c:rich>
      </c:tx>
      <c:layout>
        <c:manualLayout>
          <c:xMode val="edge"/>
          <c:yMode val="edge"/>
          <c:x val="0.30124303573477856"/>
          <c:y val="9.969873858146498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3081136597056"/>
          <c:y val="9.916895491989608E-2"/>
          <c:w val="0.86070542051809307"/>
          <c:h val="0.70250622829190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'Monitoring Well Measurements'!$AO$2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Measurements'!$AO$3:$AO$19</c:f>
              <c:numCache>
                <c:formatCode>0.00</c:formatCode>
                <c:ptCount val="17"/>
                <c:pt idx="0">
                  <c:v>0.64555555555555577</c:v>
                </c:pt>
                <c:pt idx="1">
                  <c:v>0.48777777777777792</c:v>
                </c:pt>
                <c:pt idx="2">
                  <c:v>0.2622222222222218</c:v>
                </c:pt>
                <c:pt idx="3">
                  <c:v>0.18000000000000041</c:v>
                </c:pt>
                <c:pt idx="4">
                  <c:v>-0.26666666666666711</c:v>
                </c:pt>
                <c:pt idx="5">
                  <c:v>0.35222222222222216</c:v>
                </c:pt>
                <c:pt idx="6">
                  <c:v>-0.49764705882352928</c:v>
                </c:pt>
                <c:pt idx="7">
                  <c:v>-0.94750000000000012</c:v>
                </c:pt>
                <c:pt idx="8">
                  <c:v>-1.1919999999999999</c:v>
                </c:pt>
                <c:pt idx="9">
                  <c:v>0.69733333333333336</c:v>
                </c:pt>
                <c:pt idx="10">
                  <c:v>0.84866666666666624</c:v>
                </c:pt>
                <c:pt idx="11">
                  <c:v>-0.90449999999999964</c:v>
                </c:pt>
                <c:pt idx="12">
                  <c:v>3.0210000000000004</c:v>
                </c:pt>
                <c:pt idx="13">
                  <c:v>0.31700000000000017</c:v>
                </c:pt>
                <c:pt idx="14">
                  <c:v>1.0304999999999995</c:v>
                </c:pt>
                <c:pt idx="15">
                  <c:v>-0.49199999999999983</c:v>
                </c:pt>
                <c:pt idx="16">
                  <c:v>-2.4400000000000004</c:v>
                </c:pt>
              </c:numCache>
            </c:numRef>
          </c:val>
        </c:ser>
        <c:ser>
          <c:idx val="4"/>
          <c:order val="1"/>
          <c:tx>
            <c:strRef>
              <c:f>'Monitoring Well Measurements'!$AP$2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Measurements'!$AP$3:$AP$19</c:f>
              <c:numCache>
                <c:formatCode>0.00</c:formatCode>
                <c:ptCount val="17"/>
                <c:pt idx="0">
                  <c:v>0.63199999999999934</c:v>
                </c:pt>
                <c:pt idx="1">
                  <c:v>-0.51199999999999835</c:v>
                </c:pt>
                <c:pt idx="2">
                  <c:v>-0.2460000000000008</c:v>
                </c:pt>
                <c:pt idx="3">
                  <c:v>0.31799999999999995</c:v>
                </c:pt>
                <c:pt idx="4">
                  <c:v>0.26500000000000057</c:v>
                </c:pt>
                <c:pt idx="5">
                  <c:v>-0.24750000000000227</c:v>
                </c:pt>
                <c:pt idx="6">
                  <c:v>0.70600000000000096</c:v>
                </c:pt>
                <c:pt idx="7">
                  <c:v>-2.3919999999999995</c:v>
                </c:pt>
                <c:pt idx="8">
                  <c:v>-1.7400000000000002</c:v>
                </c:pt>
                <c:pt idx="9">
                  <c:v>0.19750000000000156</c:v>
                </c:pt>
                <c:pt idx="10">
                  <c:v>-0.3433333333333361</c:v>
                </c:pt>
                <c:pt idx="11">
                  <c:v>-0.72666666666666657</c:v>
                </c:pt>
                <c:pt idx="12">
                  <c:v>5.2975000000000012</c:v>
                </c:pt>
                <c:pt idx="13">
                  <c:v>1.0579999999999998</c:v>
                </c:pt>
                <c:pt idx="14">
                  <c:v>1.6500000000000008</c:v>
                </c:pt>
                <c:pt idx="15">
                  <c:v>-0.57500000000000107</c:v>
                </c:pt>
                <c:pt idx="16">
                  <c:v>-3.2899999999999991</c:v>
                </c:pt>
              </c:numCache>
            </c:numRef>
          </c:val>
        </c:ser>
        <c:ser>
          <c:idx val="5"/>
          <c:order val="2"/>
          <c:tx>
            <c:strRef>
              <c:f>'Monitoring Well Measurements'!$AQ$2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Measurements'!$AQ$3:$AQ$19</c:f>
              <c:numCache>
                <c:formatCode>0.00</c:formatCode>
                <c:ptCount val="17"/>
                <c:pt idx="0">
                  <c:v>0.875</c:v>
                </c:pt>
                <c:pt idx="1">
                  <c:v>2.59</c:v>
                </c:pt>
                <c:pt idx="2">
                  <c:v>1.1366666666666665</c:v>
                </c:pt>
                <c:pt idx="3">
                  <c:v>-0.99000000000000021</c:v>
                </c:pt>
                <c:pt idx="4">
                  <c:v>-1.1133333333333333</c:v>
                </c:pt>
                <c:pt idx="5">
                  <c:v>0.33000000000000007</c:v>
                </c:pt>
                <c:pt idx="6">
                  <c:v>-1.3366666666666667</c:v>
                </c:pt>
                <c:pt idx="7">
                  <c:v>-0.97100000000000009</c:v>
                </c:pt>
                <c:pt idx="8">
                  <c:v>-1.587</c:v>
                </c:pt>
                <c:pt idx="9">
                  <c:v>0.95600000000000018</c:v>
                </c:pt>
                <c:pt idx="10">
                  <c:v>0.81299999999999917</c:v>
                </c:pt>
                <c:pt idx="11">
                  <c:v>-2.0909999999999997</c:v>
                </c:pt>
                <c:pt idx="12">
                  <c:v>4.24</c:v>
                </c:pt>
                <c:pt idx="13">
                  <c:v>0.20200000000000032</c:v>
                </c:pt>
                <c:pt idx="14">
                  <c:v>0.42799999999999983</c:v>
                </c:pt>
                <c:pt idx="15">
                  <c:v>-0.25700000000000001</c:v>
                </c:pt>
                <c:pt idx="16">
                  <c:v>-3.2722222222222226</c:v>
                </c:pt>
              </c:numCache>
            </c:numRef>
          </c:val>
        </c:ser>
        <c:ser>
          <c:idx val="6"/>
          <c:order val="3"/>
          <c:tx>
            <c:strRef>
              <c:f>'Monitoring Well Measurements'!$AR$2</c:f>
              <c:strCache>
                <c:ptCount val="1"/>
                <c:pt idx="0">
                  <c:v>4N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Measurements'!$AR$3:$AR$19</c:f>
              <c:numCache>
                <c:formatCode>0.00</c:formatCode>
                <c:ptCount val="17"/>
                <c:pt idx="0">
                  <c:v>0.6489999999999998</c:v>
                </c:pt>
                <c:pt idx="1">
                  <c:v>0.25000000000000006</c:v>
                </c:pt>
                <c:pt idx="2">
                  <c:v>1.2540000000000002</c:v>
                </c:pt>
                <c:pt idx="3">
                  <c:v>-0.51400000000000023</c:v>
                </c:pt>
                <c:pt idx="4">
                  <c:v>-0.33400000000000019</c:v>
                </c:pt>
                <c:pt idx="5">
                  <c:v>-0.19799999999999979</c:v>
                </c:pt>
                <c:pt idx="6">
                  <c:v>-0.42583333333333351</c:v>
                </c:pt>
                <c:pt idx="7">
                  <c:v>-0.65249999999999975</c:v>
                </c:pt>
                <c:pt idx="8">
                  <c:v>-0.75249999999999995</c:v>
                </c:pt>
                <c:pt idx="9">
                  <c:v>1.125833333333333</c:v>
                </c:pt>
                <c:pt idx="10">
                  <c:v>-0.32545454545454527</c:v>
                </c:pt>
                <c:pt idx="11">
                  <c:v>-0.59666666666666679</c:v>
                </c:pt>
                <c:pt idx="12">
                  <c:v>2.6908333333333334</c:v>
                </c:pt>
                <c:pt idx="13">
                  <c:v>0.66416666666666668</c:v>
                </c:pt>
                <c:pt idx="14">
                  <c:v>0.18583333333333338</c:v>
                </c:pt>
                <c:pt idx="15">
                  <c:v>-0.88750000000000051</c:v>
                </c:pt>
                <c:pt idx="16">
                  <c:v>-2.6391666666666667</c:v>
                </c:pt>
              </c:numCache>
            </c:numRef>
          </c:val>
        </c:ser>
        <c:ser>
          <c:idx val="7"/>
          <c:order val="4"/>
          <c:tx>
            <c:strRef>
              <c:f>'Monitoring Well Measurements'!$AS$2</c:f>
              <c:strCache>
                <c:ptCount val="1"/>
                <c:pt idx="0">
                  <c:v>4S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Measurements'!$AS$3:$AS$19</c:f>
              <c:numCache>
                <c:formatCode>0.00</c:formatCode>
                <c:ptCount val="17"/>
                <c:pt idx="0">
                  <c:v>0.92777777777777759</c:v>
                </c:pt>
                <c:pt idx="1">
                  <c:v>2.3811111111111112</c:v>
                </c:pt>
                <c:pt idx="2">
                  <c:v>2.2155555555555555</c:v>
                </c:pt>
                <c:pt idx="3">
                  <c:v>-0.94666666666666666</c:v>
                </c:pt>
                <c:pt idx="4">
                  <c:v>-0.94666666666666666</c:v>
                </c:pt>
                <c:pt idx="5">
                  <c:v>-0.43444444444444447</c:v>
                </c:pt>
                <c:pt idx="6">
                  <c:v>-1.6466666666666658</c:v>
                </c:pt>
                <c:pt idx="7">
                  <c:v>-2.6183333333333345</c:v>
                </c:pt>
                <c:pt idx="8">
                  <c:v>-2.0199999999999991</c:v>
                </c:pt>
                <c:pt idx="9">
                  <c:v>-1.1150000000000004</c:v>
                </c:pt>
                <c:pt idx="10">
                  <c:v>-0.36333333333333312</c:v>
                </c:pt>
                <c:pt idx="11">
                  <c:v>-2.15</c:v>
                </c:pt>
                <c:pt idx="12">
                  <c:v>4.8866666666666667</c:v>
                </c:pt>
                <c:pt idx="13">
                  <c:v>0.43333333333333313</c:v>
                </c:pt>
                <c:pt idx="14">
                  <c:v>0.87916666666666698</c:v>
                </c:pt>
                <c:pt idx="15">
                  <c:v>-8.5000000000000034E-2</c:v>
                </c:pt>
                <c:pt idx="16">
                  <c:v>-3.8474999999999997</c:v>
                </c:pt>
              </c:numCache>
            </c:numRef>
          </c:val>
        </c:ser>
        <c:ser>
          <c:idx val="8"/>
          <c:order val="5"/>
          <c:tx>
            <c:strRef>
              <c:f>'Monitoring Well Measurements'!$AT$2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Measurements'!$AT$3:$AT$19</c:f>
              <c:numCache>
                <c:formatCode>0.00</c:formatCode>
                <c:ptCount val="17"/>
                <c:pt idx="0">
                  <c:v>1.191304347826087</c:v>
                </c:pt>
                <c:pt idx="1">
                  <c:v>1.4034693877551025</c:v>
                </c:pt>
                <c:pt idx="2">
                  <c:v>1.1469387755102041</c:v>
                </c:pt>
                <c:pt idx="3">
                  <c:v>-0.70632653061224471</c:v>
                </c:pt>
                <c:pt idx="4">
                  <c:v>-0.25404255319148916</c:v>
                </c:pt>
                <c:pt idx="5">
                  <c:v>-7.042553191489366E-2</c:v>
                </c:pt>
                <c:pt idx="6">
                  <c:v>-1.557083333333334</c:v>
                </c:pt>
                <c:pt idx="7">
                  <c:v>-2.0659574468085111</c:v>
                </c:pt>
                <c:pt idx="8">
                  <c:v>-1.6010204081632653</c:v>
                </c:pt>
                <c:pt idx="9">
                  <c:v>-0.34489795918367361</c:v>
                </c:pt>
                <c:pt idx="10">
                  <c:v>-0.24142857142857149</c:v>
                </c:pt>
                <c:pt idx="11">
                  <c:v>-1.9350000000000007</c:v>
                </c:pt>
                <c:pt idx="12">
                  <c:v>3.343799999999999</c:v>
                </c:pt>
                <c:pt idx="13">
                  <c:v>0.40940000000000043</c:v>
                </c:pt>
                <c:pt idx="14">
                  <c:v>0.12938775510204073</c:v>
                </c:pt>
                <c:pt idx="15">
                  <c:v>0.25391304347826116</c:v>
                </c:pt>
                <c:pt idx="16">
                  <c:v>-2.7611363636363642</c:v>
                </c:pt>
              </c:numCache>
            </c:numRef>
          </c:val>
        </c:ser>
        <c:ser>
          <c:idx val="0"/>
          <c:order val="6"/>
          <c:tx>
            <c:strRef>
              <c:f>'Monitoring Well Measurements'!$AU$2</c:f>
              <c:strCache>
                <c:ptCount val="1"/>
                <c:pt idx="0">
                  <c:v>7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Measurements'!$AU$3:$AU$19</c:f>
              <c:numCache>
                <c:formatCode>0.00</c:formatCode>
                <c:ptCount val="17"/>
                <c:pt idx="0">
                  <c:v>1.6017391304347821</c:v>
                </c:pt>
                <c:pt idx="1">
                  <c:v>0.38583333333333414</c:v>
                </c:pt>
                <c:pt idx="2">
                  <c:v>1.2704166666666661</c:v>
                </c:pt>
                <c:pt idx="3">
                  <c:v>0.32416666666666744</c:v>
                </c:pt>
                <c:pt idx="4">
                  <c:v>-0.53304347826087106</c:v>
                </c:pt>
                <c:pt idx="5">
                  <c:v>0.12043478260869517</c:v>
                </c:pt>
                <c:pt idx="6">
                  <c:v>-0.38173913043478125</c:v>
                </c:pt>
                <c:pt idx="7">
                  <c:v>-2.0718181818181827</c:v>
                </c:pt>
                <c:pt idx="8">
                  <c:v>-1.4017391304347822</c:v>
                </c:pt>
                <c:pt idx="9">
                  <c:v>-0.89999999999999991</c:v>
                </c:pt>
                <c:pt idx="10">
                  <c:v>-5.7083333333332632E-2</c:v>
                </c:pt>
                <c:pt idx="11">
                  <c:v>-1.222083333333335</c:v>
                </c:pt>
                <c:pt idx="12">
                  <c:v>1.4045833333333324</c:v>
                </c:pt>
                <c:pt idx="13">
                  <c:v>0.12125000000000097</c:v>
                </c:pt>
                <c:pt idx="14">
                  <c:v>0.53280000000000061</c:v>
                </c:pt>
                <c:pt idx="15">
                  <c:v>-0.23400000000000054</c:v>
                </c:pt>
                <c:pt idx="16">
                  <c:v>-2.1474999999999986</c:v>
                </c:pt>
              </c:numCache>
            </c:numRef>
          </c:val>
        </c:ser>
        <c:ser>
          <c:idx val="1"/>
          <c:order val="7"/>
          <c:tx>
            <c:strRef>
              <c:f>'Monitoring Well Measurements'!$AV$2</c:f>
              <c:strCache>
                <c:ptCount val="1"/>
                <c:pt idx="0">
                  <c:v>MIA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Measurements'!$AV$3:$AV$19</c:f>
              <c:numCache>
                <c:formatCode>0.00</c:formatCode>
                <c:ptCount val="17"/>
                <c:pt idx="0">
                  <c:v>1.4503999999999999</c:v>
                </c:pt>
                <c:pt idx="1">
                  <c:v>0.21759999999999988</c:v>
                </c:pt>
                <c:pt idx="2">
                  <c:v>0.7200000000000002</c:v>
                </c:pt>
                <c:pt idx="3">
                  <c:v>0.54999999999999982</c:v>
                </c:pt>
                <c:pt idx="4">
                  <c:v>-0.45374999999999982</c:v>
                </c:pt>
                <c:pt idx="5">
                  <c:v>-0.8508</c:v>
                </c:pt>
                <c:pt idx="6">
                  <c:v>-0.79479999999999995</c:v>
                </c:pt>
                <c:pt idx="7">
                  <c:v>-0.78639999999999988</c:v>
                </c:pt>
                <c:pt idx="8">
                  <c:v>-0.77120000000000033</c:v>
                </c:pt>
                <c:pt idx="9">
                  <c:v>0.77333333333333343</c:v>
                </c:pt>
                <c:pt idx="10">
                  <c:v>0.6429166666666668</c:v>
                </c:pt>
                <c:pt idx="11">
                  <c:v>-2.1156000000000006</c:v>
                </c:pt>
                <c:pt idx="12">
                  <c:v>4.6554166666666674</c:v>
                </c:pt>
                <c:pt idx="13">
                  <c:v>1.5640000000000001</c:v>
                </c:pt>
                <c:pt idx="14">
                  <c:v>0.99384615384615371</c:v>
                </c:pt>
                <c:pt idx="15">
                  <c:v>-2.1876923076923083</c:v>
                </c:pt>
                <c:pt idx="16">
                  <c:v>-3.7782608695652176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5440"/>
        <c:axId val="122450432"/>
      </c:barChart>
      <c:catAx>
        <c:axId val="12268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22450432"/>
        <c:crosses val="autoZero"/>
        <c:auto val="1"/>
        <c:lblAlgn val="ctr"/>
        <c:lblOffset val="100"/>
        <c:noMultiLvlLbl val="0"/>
      </c:catAx>
      <c:valAx>
        <c:axId val="122450432"/>
        <c:scaling>
          <c:orientation val="minMax"/>
          <c:max val="6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Level Change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low"/>
        <c:crossAx val="122685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Stream Corridor Area</a:t>
            </a:r>
          </a:p>
          <a:p>
            <a:pPr>
              <a:defRPr/>
            </a:pPr>
            <a:r>
              <a:rPr lang="en-US"/>
              <a:t>Average Annual Groundwater Use</a:t>
            </a:r>
          </a:p>
        </c:rich>
      </c:tx>
      <c:layout>
        <c:manualLayout>
          <c:xMode val="edge"/>
          <c:yMode val="edge"/>
          <c:x val="0.25395526305480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249320186328059E-2"/>
          <c:y val="0.14704101605943329"/>
          <c:w val="0.83203565770494903"/>
          <c:h val="0.67036367276124387"/>
        </c:manualLayout>
      </c:layout>
      <c:barChart>
        <c:barDir val="col"/>
        <c:grouping val="clustered"/>
        <c:varyColors val="0"/>
        <c:ser>
          <c:idx val="2"/>
          <c:order val="1"/>
          <c:tx>
            <c:v>Actual Water Use</c:v>
          </c:tx>
          <c:spPr>
            <a:solidFill>
              <a:srgbClr val="92D050"/>
            </a:solidFill>
            <a:ln w="6350">
              <a:solidFill>
                <a:schemeClr val="tx1"/>
              </a:solidFill>
              <a:bevel/>
            </a:ln>
            <a:effectLst>
              <a:outerShdw blurRad="215900" dist="38100" dir="2700000" algn="tl" rotWithShape="0">
                <a:prstClr val="black">
                  <a:alpha val="50000"/>
                </a:prstClr>
              </a:outerShdw>
            </a:effectLst>
          </c:spPr>
          <c:invertIfNegative val="0"/>
          <c:cat>
            <c:numRef>
              <c:f>'Stream Corridor GW Use &amp; Precip'!$A$5:$A$23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 &amp; Precip'!$E$5:$E$23</c:f>
              <c:numCache>
                <c:formatCode>#,##0</c:formatCode>
                <c:ptCount val="19"/>
                <c:pt idx="0">
                  <c:v>22699.699999999997</c:v>
                </c:pt>
                <c:pt idx="1">
                  <c:v>23578.010000000002</c:v>
                </c:pt>
                <c:pt idx="2">
                  <c:v>40125.289999999994</c:v>
                </c:pt>
                <c:pt idx="3">
                  <c:v>32383.19</c:v>
                </c:pt>
                <c:pt idx="4">
                  <c:v>23868.510000000002</c:v>
                </c:pt>
                <c:pt idx="5">
                  <c:v>22068.1</c:v>
                </c:pt>
                <c:pt idx="6">
                  <c:v>31963.96</c:v>
                </c:pt>
                <c:pt idx="7">
                  <c:v>29705.86</c:v>
                </c:pt>
                <c:pt idx="8">
                  <c:v>33941.08</c:v>
                </c:pt>
                <c:pt idx="9">
                  <c:v>37542.339999999997</c:v>
                </c:pt>
                <c:pt idx="10">
                  <c:v>36455.24</c:v>
                </c:pt>
                <c:pt idx="11">
                  <c:v>37098.07</c:v>
                </c:pt>
                <c:pt idx="12">
                  <c:v>26095.919999999998</c:v>
                </c:pt>
                <c:pt idx="13">
                  <c:v>29293.82</c:v>
                </c:pt>
                <c:pt idx="14">
                  <c:v>34411.300000000003</c:v>
                </c:pt>
                <c:pt idx="15">
                  <c:v>23535.85</c:v>
                </c:pt>
                <c:pt idx="16">
                  <c:v>28571.599999999999</c:v>
                </c:pt>
                <c:pt idx="17">
                  <c:v>27354.49</c:v>
                </c:pt>
                <c:pt idx="18">
                  <c:v>33087.269999999997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-16"/>
        <c:axId val="113030656"/>
        <c:axId val="50260800"/>
      </c:barChart>
      <c:lineChart>
        <c:grouping val="standard"/>
        <c:varyColors val="0"/>
        <c:ser>
          <c:idx val="1"/>
          <c:order val="0"/>
          <c:tx>
            <c:v>10-Year Rolling Average</c:v>
          </c:tx>
          <c:spPr>
            <a:ln>
              <a:solidFill>
                <a:srgbClr val="1F497D">
                  <a:lumMod val="75000"/>
                </a:srgbClr>
              </a:solidFill>
            </a:ln>
          </c:spPr>
          <c:marker>
            <c:spPr>
              <a:solidFill>
                <a:srgbClr val="1F497D">
                  <a:lumMod val="75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4"/>
              <c:layout>
                <c:manualLayout>
                  <c:x val="-2.8064715791123126E-2"/>
                  <c:y val="-0.105713110013790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064715791123126E-2"/>
                  <c:y val="-0.10853796877085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64715791123126E-2"/>
                  <c:y val="-8.8763957471417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064715791123126E-2"/>
                  <c:y val="-8.0289381200231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064715791123126E-2"/>
                  <c:y val="-7.74645224431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064715791123126E-2"/>
                  <c:y val="-7.74645224431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4456401677801099E-2"/>
                  <c:y val="-8.4639952184194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064715791123126E-2"/>
                  <c:y val="-7.1814804929044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8064715791123133E-2"/>
                  <c:y val="-8.3114239957293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'Stream Corridor GW Use &amp; Precip'!$A$5:$A$23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 &amp; Precip'!$F$5:$F$23</c:f>
              <c:numCache>
                <c:formatCode>#,##0.00</c:formatCode>
                <c:ptCount val="19"/>
                <c:pt idx="9" formatCode="#,##0">
                  <c:v>29787.604000000003</c:v>
                </c:pt>
                <c:pt idx="10" formatCode="#,##0">
                  <c:v>31163.157999999996</c:v>
                </c:pt>
                <c:pt idx="11" formatCode="#,##0">
                  <c:v>32515.164000000001</c:v>
                </c:pt>
                <c:pt idx="12" formatCode="#,##0">
                  <c:v>31112.226999999995</c:v>
                </c:pt>
                <c:pt idx="13" formatCode="#,##0">
                  <c:v>30803.29</c:v>
                </c:pt>
                <c:pt idx="14" formatCode="#,##0">
                  <c:v>31857.569</c:v>
                </c:pt>
                <c:pt idx="15" formatCode="#,##0">
                  <c:v>32004.343999999994</c:v>
                </c:pt>
                <c:pt idx="16" formatCode="#,##0">
                  <c:v>31665.107999999997</c:v>
                </c:pt>
                <c:pt idx="17" formatCode="#,##0">
                  <c:v>31429.971000000001</c:v>
                </c:pt>
                <c:pt idx="18" formatCode="#,##0">
                  <c:v>31344.590000000004</c:v>
                </c:pt>
              </c:numCache>
            </c:numRef>
          </c:val>
          <c:smooth val="0"/>
        </c:ser>
        <c:ser>
          <c:idx val="0"/>
          <c:order val="2"/>
          <c:tx>
            <c:v>12% Reduction Objective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'Stream Corridor GW Use &amp; Precip'!$A$5:$A$23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 &amp; Precip'!$G$5:$G$23</c:f>
              <c:numCache>
                <c:formatCode>#,##0</c:formatCode>
                <c:ptCount val="19"/>
                <c:pt idx="0">
                  <c:v>29284</c:v>
                </c:pt>
                <c:pt idx="1">
                  <c:v>29284</c:v>
                </c:pt>
                <c:pt idx="2">
                  <c:v>29284</c:v>
                </c:pt>
                <c:pt idx="3">
                  <c:v>29284</c:v>
                </c:pt>
                <c:pt idx="4">
                  <c:v>29284</c:v>
                </c:pt>
                <c:pt idx="5">
                  <c:v>29284</c:v>
                </c:pt>
                <c:pt idx="6">
                  <c:v>29284</c:v>
                </c:pt>
                <c:pt idx="7">
                  <c:v>29284</c:v>
                </c:pt>
                <c:pt idx="8">
                  <c:v>29284</c:v>
                </c:pt>
                <c:pt idx="9">
                  <c:v>29284</c:v>
                </c:pt>
                <c:pt idx="10">
                  <c:v>29284</c:v>
                </c:pt>
                <c:pt idx="11">
                  <c:v>29284</c:v>
                </c:pt>
                <c:pt idx="12">
                  <c:v>29284</c:v>
                </c:pt>
                <c:pt idx="13">
                  <c:v>29284</c:v>
                </c:pt>
                <c:pt idx="14">
                  <c:v>29284</c:v>
                </c:pt>
                <c:pt idx="15">
                  <c:v>29284</c:v>
                </c:pt>
                <c:pt idx="16">
                  <c:v>29284</c:v>
                </c:pt>
                <c:pt idx="17">
                  <c:v>29284</c:v>
                </c:pt>
                <c:pt idx="18">
                  <c:v>29284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30656"/>
        <c:axId val="50260800"/>
      </c:lineChart>
      <c:lineChart>
        <c:grouping val="standard"/>
        <c:varyColors val="0"/>
        <c:ser>
          <c:idx val="3"/>
          <c:order val="3"/>
          <c:tx>
            <c:strRef>
              <c:f>'Stream Corridor GW Use &amp; Precip'!$H$4</c:f>
              <c:strCache>
                <c:ptCount val="1"/>
                <c:pt idx="0">
                  <c:v>Precip Percentile-1yr</c:v>
                </c:pt>
              </c:strCache>
            </c:strRef>
          </c:tx>
          <c:spPr>
            <a:ln w="19050">
              <a:solidFill>
                <a:schemeClr val="accent6">
                  <a:lumMod val="75000"/>
                  <a:alpha val="88000"/>
                </a:schemeClr>
              </a:solidFill>
            </a:ln>
            <a:effectLst>
              <a:glow rad="25400">
                <a:schemeClr val="accent1">
                  <a:satMod val="175000"/>
                  <a:alpha val="23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accent1">
                    <a:lumMod val="75000"/>
                  </a:schemeClr>
                </a:solidFill>
              </a:ln>
              <a:effectLst>
                <a:glow rad="25400">
                  <a:schemeClr val="accent1">
                    <a:satMod val="175000"/>
                    <a:alpha val="23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'Stream Corridor GW Use &amp; Precip'!$A$5:$A$23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 &amp; Precip'!$H$5:$H$23</c:f>
              <c:numCache>
                <c:formatCode>0.00</c:formatCode>
                <c:ptCount val="19"/>
                <c:pt idx="0">
                  <c:v>0.83</c:v>
                </c:pt>
                <c:pt idx="1">
                  <c:v>0.92300000000000004</c:v>
                </c:pt>
                <c:pt idx="2">
                  <c:v>0.215</c:v>
                </c:pt>
                <c:pt idx="3">
                  <c:v>0.66100000000000003</c:v>
                </c:pt>
                <c:pt idx="4">
                  <c:v>0.89200000000000002</c:v>
                </c:pt>
                <c:pt idx="5">
                  <c:v>0.93799999999999994</c:v>
                </c:pt>
                <c:pt idx="6">
                  <c:v>0.41499999999999998</c:v>
                </c:pt>
                <c:pt idx="7">
                  <c:v>0.49199999999999999</c:v>
                </c:pt>
                <c:pt idx="8">
                  <c:v>0.84599999999999997</c:v>
                </c:pt>
                <c:pt idx="9">
                  <c:v>0.23</c:v>
                </c:pt>
                <c:pt idx="10">
                  <c:v>0.4</c:v>
                </c:pt>
                <c:pt idx="11">
                  <c:v>0.29199999999999998</c:v>
                </c:pt>
                <c:pt idx="12">
                  <c:v>0.63</c:v>
                </c:pt>
                <c:pt idx="13">
                  <c:v>0.64600000000000002</c:v>
                </c:pt>
                <c:pt idx="14">
                  <c:v>0.52300000000000002</c:v>
                </c:pt>
                <c:pt idx="15">
                  <c:v>0.96899999999999997</c:v>
                </c:pt>
                <c:pt idx="16">
                  <c:v>0.70699999999999996</c:v>
                </c:pt>
                <c:pt idx="17">
                  <c:v>0.43</c:v>
                </c:pt>
                <c:pt idx="18">
                  <c:v>0.67600000000000005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31168"/>
        <c:axId val="50261376"/>
      </c:lineChart>
      <c:catAx>
        <c:axId val="1130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260800"/>
        <c:crosses val="autoZero"/>
        <c:auto val="1"/>
        <c:lblAlgn val="ctr"/>
        <c:lblOffset val="100"/>
        <c:noMultiLvlLbl val="0"/>
      </c:catAx>
      <c:valAx>
        <c:axId val="50260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</a:t>
                </a:r>
                <a:r>
                  <a:rPr lang="en-US" baseline="0"/>
                  <a:t>-Feet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13030656"/>
        <c:crosses val="autoZero"/>
        <c:crossBetween val="between"/>
      </c:valAx>
      <c:valAx>
        <c:axId val="5026137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Percentile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3031168"/>
        <c:crosses val="max"/>
        <c:crossBetween val="between"/>
      </c:valAx>
      <c:catAx>
        <c:axId val="11303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613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Stream Corridor Area</a:t>
            </a:r>
          </a:p>
          <a:p>
            <a:pPr>
              <a:defRPr/>
            </a:pPr>
            <a:r>
              <a:rPr lang="en-US"/>
              <a:t>Average Annual Groundwater Use</a:t>
            </a:r>
          </a:p>
        </c:rich>
      </c:tx>
      <c:layout>
        <c:manualLayout>
          <c:xMode val="edge"/>
          <c:yMode val="edge"/>
          <c:x val="0.25395526305480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51675123282302E-2"/>
          <c:y val="0.14704101605943329"/>
          <c:w val="0.82202750703727145"/>
          <c:h val="0.64396091577661707"/>
        </c:manualLayout>
      </c:layout>
      <c:barChart>
        <c:barDir val="col"/>
        <c:grouping val="clustered"/>
        <c:varyColors val="0"/>
        <c:ser>
          <c:idx val="2"/>
          <c:order val="1"/>
          <c:tx>
            <c:v>Actual Water Use</c:v>
          </c:tx>
          <c:spPr>
            <a:solidFill>
              <a:srgbClr val="92D050"/>
            </a:solidFill>
            <a:ln w="6350">
              <a:solidFill>
                <a:schemeClr val="tx1"/>
              </a:solidFill>
              <a:bevel/>
            </a:ln>
            <a:effectLst>
              <a:outerShdw blurRad="215900" dist="38100" dir="2700000" algn="tl" rotWithShape="0">
                <a:prstClr val="black">
                  <a:alpha val="50000"/>
                </a:prstClr>
              </a:outerShdw>
            </a:effectLst>
          </c:spPr>
          <c:invertIfNegative val="0"/>
          <c:cat>
            <c:numRef>
              <c:f>'Stream Corridor GW Use &amp; Precip'!$A$5:$A$23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 &amp; Precip'!$E$5:$E$23</c:f>
              <c:numCache>
                <c:formatCode>#,##0</c:formatCode>
                <c:ptCount val="19"/>
                <c:pt idx="0">
                  <c:v>22699.699999999997</c:v>
                </c:pt>
                <c:pt idx="1">
                  <c:v>23578.010000000002</c:v>
                </c:pt>
                <c:pt idx="2">
                  <c:v>40125.289999999994</c:v>
                </c:pt>
                <c:pt idx="3">
                  <c:v>32383.19</c:v>
                </c:pt>
                <c:pt idx="4">
                  <c:v>23868.510000000002</c:v>
                </c:pt>
                <c:pt idx="5">
                  <c:v>22068.1</c:v>
                </c:pt>
                <c:pt idx="6">
                  <c:v>31963.96</c:v>
                </c:pt>
                <c:pt idx="7">
                  <c:v>29705.86</c:v>
                </c:pt>
                <c:pt idx="8">
                  <c:v>33941.08</c:v>
                </c:pt>
                <c:pt idx="9">
                  <c:v>37542.339999999997</c:v>
                </c:pt>
                <c:pt idx="10">
                  <c:v>36455.24</c:v>
                </c:pt>
                <c:pt idx="11">
                  <c:v>37098.07</c:v>
                </c:pt>
                <c:pt idx="12">
                  <c:v>26095.919999999998</c:v>
                </c:pt>
                <c:pt idx="13">
                  <c:v>29293.82</c:v>
                </c:pt>
                <c:pt idx="14">
                  <c:v>34411.300000000003</c:v>
                </c:pt>
                <c:pt idx="15">
                  <c:v>23535.85</c:v>
                </c:pt>
                <c:pt idx="16">
                  <c:v>28571.599999999999</c:v>
                </c:pt>
                <c:pt idx="17">
                  <c:v>27354.49</c:v>
                </c:pt>
                <c:pt idx="18">
                  <c:v>33087.269999999997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-16"/>
        <c:axId val="113032704"/>
        <c:axId val="50263680"/>
      </c:barChart>
      <c:lineChart>
        <c:grouping val="standard"/>
        <c:varyColors val="0"/>
        <c:ser>
          <c:idx val="1"/>
          <c:order val="0"/>
          <c:tx>
            <c:v>10-Year Rolling Average</c:v>
          </c:tx>
          <c:spPr>
            <a:ln>
              <a:solidFill>
                <a:srgbClr val="1F497D">
                  <a:lumMod val="75000"/>
                </a:srgbClr>
              </a:solidFill>
            </a:ln>
          </c:spPr>
          <c:marker>
            <c:spPr>
              <a:solidFill>
                <a:srgbClr val="1F497D">
                  <a:lumMod val="75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4"/>
              <c:layout>
                <c:manualLayout>
                  <c:x val="-2.8064715791123126E-2"/>
                  <c:y val="-0.105713110013790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064715791123126E-2"/>
                  <c:y val="-0.10853796877085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64715791123126E-2"/>
                  <c:y val="-8.8763957471417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064715791123126E-2"/>
                  <c:y val="-8.0289381200231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064715791123126E-2"/>
                  <c:y val="-7.74645224431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064715791123126E-2"/>
                  <c:y val="-7.74645224431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064872487953932E-2"/>
                  <c:y val="7.3775875841606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064715791123126E-2"/>
                  <c:y val="-7.1814804929044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8064715791123133E-2"/>
                  <c:y val="-8.3114239957293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'Stream Corridor GW Use &amp; Precip'!$A$5:$A$23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 &amp; Precip'!$F$5:$F$23</c:f>
              <c:numCache>
                <c:formatCode>#,##0.00</c:formatCode>
                <c:ptCount val="19"/>
                <c:pt idx="9" formatCode="#,##0">
                  <c:v>29787.604000000003</c:v>
                </c:pt>
                <c:pt idx="10" formatCode="#,##0">
                  <c:v>31163.157999999996</c:v>
                </c:pt>
                <c:pt idx="11" formatCode="#,##0">
                  <c:v>32515.164000000001</c:v>
                </c:pt>
                <c:pt idx="12" formatCode="#,##0">
                  <c:v>31112.226999999995</c:v>
                </c:pt>
                <c:pt idx="13" formatCode="#,##0">
                  <c:v>30803.29</c:v>
                </c:pt>
                <c:pt idx="14" formatCode="#,##0">
                  <c:v>31857.569</c:v>
                </c:pt>
                <c:pt idx="15" formatCode="#,##0">
                  <c:v>32004.343999999994</c:v>
                </c:pt>
                <c:pt idx="16" formatCode="#,##0">
                  <c:v>31665.107999999997</c:v>
                </c:pt>
                <c:pt idx="17" formatCode="#,##0">
                  <c:v>31429.971000000001</c:v>
                </c:pt>
                <c:pt idx="18" formatCode="#,##0">
                  <c:v>31344.590000000004</c:v>
                </c:pt>
              </c:numCache>
            </c:numRef>
          </c:val>
          <c:smooth val="0"/>
        </c:ser>
        <c:ser>
          <c:idx val="0"/>
          <c:order val="2"/>
          <c:tx>
            <c:v>12% Reduction Objective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'Stream Corridor GW Use &amp; Precip'!$A$5:$A$23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 &amp; Precip'!$G$5:$G$23</c:f>
              <c:numCache>
                <c:formatCode>#,##0</c:formatCode>
                <c:ptCount val="19"/>
                <c:pt idx="0">
                  <c:v>29284</c:v>
                </c:pt>
                <c:pt idx="1">
                  <c:v>29284</c:v>
                </c:pt>
                <c:pt idx="2">
                  <c:v>29284</c:v>
                </c:pt>
                <c:pt idx="3">
                  <c:v>29284</c:v>
                </c:pt>
                <c:pt idx="4">
                  <c:v>29284</c:v>
                </c:pt>
                <c:pt idx="5">
                  <c:v>29284</c:v>
                </c:pt>
                <c:pt idx="6">
                  <c:v>29284</c:v>
                </c:pt>
                <c:pt idx="7">
                  <c:v>29284</c:v>
                </c:pt>
                <c:pt idx="8">
                  <c:v>29284</c:v>
                </c:pt>
                <c:pt idx="9">
                  <c:v>29284</c:v>
                </c:pt>
                <c:pt idx="10">
                  <c:v>29284</c:v>
                </c:pt>
                <c:pt idx="11">
                  <c:v>29284</c:v>
                </c:pt>
                <c:pt idx="12">
                  <c:v>29284</c:v>
                </c:pt>
                <c:pt idx="13">
                  <c:v>29284</c:v>
                </c:pt>
                <c:pt idx="14">
                  <c:v>29284</c:v>
                </c:pt>
                <c:pt idx="15">
                  <c:v>29284</c:v>
                </c:pt>
                <c:pt idx="16">
                  <c:v>29284</c:v>
                </c:pt>
                <c:pt idx="17">
                  <c:v>29284</c:v>
                </c:pt>
                <c:pt idx="18">
                  <c:v>29284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32704"/>
        <c:axId val="50263680"/>
      </c:lineChart>
      <c:lineChart>
        <c:grouping val="standard"/>
        <c:varyColors val="0"/>
        <c:ser>
          <c:idx val="3"/>
          <c:order val="3"/>
          <c:tx>
            <c:strRef>
              <c:f>'Stream Corridor GW Use &amp; Precip'!$I$4</c:f>
              <c:strCache>
                <c:ptCount val="1"/>
                <c:pt idx="0">
                  <c:v>Avg Precip-1yr</c:v>
                </c:pt>
              </c:strCache>
            </c:strRef>
          </c:tx>
          <c:spPr>
            <a:ln w="19050">
              <a:solidFill>
                <a:schemeClr val="accent6">
                  <a:lumMod val="75000"/>
                  <a:alpha val="88000"/>
                </a:schemeClr>
              </a:solidFill>
            </a:ln>
            <a:effectLst>
              <a:glow rad="25400">
                <a:schemeClr val="accent1">
                  <a:satMod val="175000"/>
                  <a:alpha val="23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accent1">
                    <a:lumMod val="75000"/>
                  </a:schemeClr>
                </a:solidFill>
              </a:ln>
              <a:effectLst>
                <a:glow rad="25400">
                  <a:schemeClr val="accent1">
                    <a:satMod val="175000"/>
                    <a:alpha val="23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5"/>
              <c:layout>
                <c:manualLayout>
                  <c:x val="-3.0162384854781146E-2"/>
                  <c:y val="-3.281801606860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'Stream Corridor GW Use &amp; Precip'!$A$5:$A$23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 &amp; Precip'!$I$5:$I$23</c:f>
              <c:numCache>
                <c:formatCode>0.00</c:formatCode>
                <c:ptCount val="19"/>
                <c:pt idx="0">
                  <c:v>30.2075</c:v>
                </c:pt>
                <c:pt idx="1">
                  <c:v>32.522500000000001</c:v>
                </c:pt>
                <c:pt idx="2">
                  <c:v>19.740000000000002</c:v>
                </c:pt>
                <c:pt idx="3">
                  <c:v>26.662500000000005</c:v>
                </c:pt>
                <c:pt idx="4">
                  <c:v>31.672499999999999</c:v>
                </c:pt>
                <c:pt idx="5">
                  <c:v>33.215000000000003</c:v>
                </c:pt>
                <c:pt idx="6">
                  <c:v>23.459999999999997</c:v>
                </c:pt>
                <c:pt idx="7">
                  <c:v>23.797499999999999</c:v>
                </c:pt>
                <c:pt idx="8">
                  <c:v>30.207500000000003</c:v>
                </c:pt>
                <c:pt idx="9">
                  <c:v>20.120000000000005</c:v>
                </c:pt>
                <c:pt idx="10">
                  <c:v>23.254999999999999</c:v>
                </c:pt>
                <c:pt idx="11">
                  <c:v>21.004999999999999</c:v>
                </c:pt>
                <c:pt idx="12">
                  <c:v>26.527500000000003</c:v>
                </c:pt>
                <c:pt idx="13">
                  <c:v>26.577500000000001</c:v>
                </c:pt>
                <c:pt idx="14">
                  <c:v>24.487500000000004</c:v>
                </c:pt>
                <c:pt idx="15">
                  <c:v>36.07</c:v>
                </c:pt>
                <c:pt idx="16">
                  <c:v>27.369999999999997</c:v>
                </c:pt>
                <c:pt idx="17">
                  <c:v>23.4725</c:v>
                </c:pt>
                <c:pt idx="18">
                  <c:v>26.875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1344"/>
        <c:axId val="50264256"/>
      </c:lineChart>
      <c:catAx>
        <c:axId val="1130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263680"/>
        <c:crosses val="autoZero"/>
        <c:auto val="1"/>
        <c:lblAlgn val="ctr"/>
        <c:lblOffset val="100"/>
        <c:noMultiLvlLbl val="0"/>
      </c:catAx>
      <c:valAx>
        <c:axId val="50263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</a:t>
                </a:r>
                <a:r>
                  <a:rPr lang="en-US" baseline="0"/>
                  <a:t>-Feet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13032704"/>
        <c:crosses val="autoZero"/>
        <c:crossBetween val="between"/>
      </c:valAx>
      <c:valAx>
        <c:axId val="50264256"/>
        <c:scaling>
          <c:orientation val="minMax"/>
          <c:max val="40"/>
          <c:min val="1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Inches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3721344"/>
        <c:crosses val="max"/>
        <c:crossBetween val="between"/>
      </c:valAx>
      <c:catAx>
        <c:axId val="11372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642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Groundwater Management Area</a:t>
            </a:r>
          </a:p>
          <a:p>
            <a:pPr>
              <a:defRPr/>
            </a:pPr>
            <a:r>
              <a:rPr lang="en-US"/>
              <a:t>Average Annual Groundwater Use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05155325733541"/>
          <c:y val="0.14421615730237117"/>
          <c:w val="0.83005789947898312"/>
          <c:h val="0.67318853151830604"/>
        </c:manualLayout>
      </c:layout>
      <c:barChart>
        <c:barDir val="col"/>
        <c:grouping val="clustered"/>
        <c:varyColors val="0"/>
        <c:ser>
          <c:idx val="2"/>
          <c:order val="1"/>
          <c:tx>
            <c:v>Actual Water Use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'[1]All WRs'!$A$90:$A$107</c:f>
              <c:numCache>
                <c:formatCode>General</c:formatCode>
                <c:ptCount val="1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</c:numCache>
            </c:numRef>
          </c:cat>
          <c:val>
            <c:numRef>
              <c:f>'GW Management Area GW Use'!$E$5:$E$23</c:f>
              <c:numCache>
                <c:formatCode>#,##0</c:formatCode>
                <c:ptCount val="19"/>
                <c:pt idx="0">
                  <c:v>72507.700000000012</c:v>
                </c:pt>
                <c:pt idx="1">
                  <c:v>66155.820000000007</c:v>
                </c:pt>
                <c:pt idx="2">
                  <c:v>110880.01999999999</c:v>
                </c:pt>
                <c:pt idx="3">
                  <c:v>89636.289999999979</c:v>
                </c:pt>
                <c:pt idx="4">
                  <c:v>69561.179999999993</c:v>
                </c:pt>
                <c:pt idx="5">
                  <c:v>69912.77</c:v>
                </c:pt>
                <c:pt idx="6">
                  <c:v>109447.59</c:v>
                </c:pt>
                <c:pt idx="7">
                  <c:v>95659.5</c:v>
                </c:pt>
                <c:pt idx="8">
                  <c:v>110703.90999999999</c:v>
                </c:pt>
                <c:pt idx="9">
                  <c:v>114918.45000000001</c:v>
                </c:pt>
                <c:pt idx="10">
                  <c:v>117220.41999999998</c:v>
                </c:pt>
                <c:pt idx="11">
                  <c:v>112462.54999999999</c:v>
                </c:pt>
                <c:pt idx="12">
                  <c:v>88853.939999999988</c:v>
                </c:pt>
                <c:pt idx="13">
                  <c:v>92969.53</c:v>
                </c:pt>
                <c:pt idx="14">
                  <c:v>107837.94</c:v>
                </c:pt>
                <c:pt idx="15">
                  <c:v>85447.55</c:v>
                </c:pt>
                <c:pt idx="16">
                  <c:v>93765.430000000008</c:v>
                </c:pt>
                <c:pt idx="17">
                  <c:v>91161.78</c:v>
                </c:pt>
                <c:pt idx="18">
                  <c:v>101850.70999999999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841728"/>
        <c:axId val="113877568"/>
      </c:barChart>
      <c:lineChart>
        <c:grouping val="standard"/>
        <c:varyColors val="0"/>
        <c:ser>
          <c:idx val="1"/>
          <c:order val="0"/>
          <c:tx>
            <c:v>10-Yr Rolling Avg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8"/>
              <c:layout>
                <c:manualLayout>
                  <c:x val="-2.8064715791123056E-2"/>
                  <c:y val="-6.3340228657858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064715791123056E-2"/>
                  <c:y val="-6.6165087414920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064715791123133E-2"/>
                  <c:y val="-5.204079362960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064715791123147E-2"/>
                  <c:y val="-0.117012545042039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8064715791123147E-2"/>
                  <c:y val="-8.311423995729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'GW Management Area GW Use'!$A$5:$A$23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'GW Management Area GW Use'!$F$5:$F$23</c:f>
              <c:numCache>
                <c:formatCode>#,##0</c:formatCode>
                <c:ptCount val="19"/>
                <c:pt idx="9">
                  <c:v>90938.323000000004</c:v>
                </c:pt>
                <c:pt idx="10">
                  <c:v>95409.595000000001</c:v>
                </c:pt>
                <c:pt idx="11">
                  <c:v>100040.268</c:v>
                </c:pt>
                <c:pt idx="12">
                  <c:v>97837.659999999989</c:v>
                </c:pt>
                <c:pt idx="13">
                  <c:v>98170.984000000011</c:v>
                </c:pt>
                <c:pt idx="14">
                  <c:v>101998.65999999999</c:v>
                </c:pt>
                <c:pt idx="15">
                  <c:v>103552.13799999999</c:v>
                </c:pt>
                <c:pt idx="16">
                  <c:v>101983.92200000001</c:v>
                </c:pt>
                <c:pt idx="17">
                  <c:v>101534.15000000001</c:v>
                </c:pt>
                <c:pt idx="18">
                  <c:v>100648.83000000002</c:v>
                </c:pt>
              </c:numCache>
            </c:numRef>
          </c:val>
          <c:smooth val="0"/>
        </c:ser>
        <c:ser>
          <c:idx val="0"/>
          <c:order val="2"/>
          <c:tx>
            <c:v>Reduction Objective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'GW Management Area GW Use'!$A$5:$A$23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'GW Management Area GW Use'!$G$5:$G$23</c:f>
              <c:numCache>
                <c:formatCode>#,##0</c:formatCode>
                <c:ptCount val="19"/>
                <c:pt idx="0">
                  <c:v>84996</c:v>
                </c:pt>
                <c:pt idx="1">
                  <c:v>84996</c:v>
                </c:pt>
                <c:pt idx="2">
                  <c:v>84996</c:v>
                </c:pt>
                <c:pt idx="3">
                  <c:v>84996</c:v>
                </c:pt>
                <c:pt idx="4">
                  <c:v>84996</c:v>
                </c:pt>
                <c:pt idx="5">
                  <c:v>84996</c:v>
                </c:pt>
                <c:pt idx="6">
                  <c:v>84996</c:v>
                </c:pt>
                <c:pt idx="7">
                  <c:v>84996</c:v>
                </c:pt>
                <c:pt idx="8">
                  <c:v>84996</c:v>
                </c:pt>
                <c:pt idx="9">
                  <c:v>84996</c:v>
                </c:pt>
                <c:pt idx="10">
                  <c:v>84996</c:v>
                </c:pt>
                <c:pt idx="11">
                  <c:v>84996</c:v>
                </c:pt>
                <c:pt idx="12">
                  <c:v>84996</c:v>
                </c:pt>
                <c:pt idx="13">
                  <c:v>84996</c:v>
                </c:pt>
                <c:pt idx="14">
                  <c:v>84996</c:v>
                </c:pt>
                <c:pt idx="15">
                  <c:v>84996</c:v>
                </c:pt>
                <c:pt idx="16">
                  <c:v>84996</c:v>
                </c:pt>
                <c:pt idx="17">
                  <c:v>84996</c:v>
                </c:pt>
                <c:pt idx="18">
                  <c:v>84996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1728"/>
        <c:axId val="113877568"/>
      </c:lineChart>
      <c:catAx>
        <c:axId val="1128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3877568"/>
        <c:crosses val="autoZero"/>
        <c:auto val="1"/>
        <c:lblAlgn val="ctr"/>
        <c:lblOffset val="100"/>
        <c:noMultiLvlLbl val="0"/>
      </c:catAx>
      <c:valAx>
        <c:axId val="113877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</a:t>
                </a:r>
                <a:r>
                  <a:rPr lang="en-US" baseline="0"/>
                  <a:t>-Feet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12841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Zenith Gage - January 10-Year Rolling Average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77442547404344E-2"/>
          <c:y val="6.8500586362874857E-2"/>
          <c:w val="0.90518761062457975"/>
          <c:h val="0.79913553359021627"/>
        </c:manualLayout>
      </c:layout>
      <c:barChart>
        <c:barDir val="col"/>
        <c:grouping val="clustered"/>
        <c:varyColors val="0"/>
        <c:ser>
          <c:idx val="0"/>
          <c:order val="1"/>
          <c:tx>
            <c:v>Avg January Streamflow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'Zenith 10-Year Rolling Average'!$A$11:$A$27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10-Year Rolling Average'!$B$11:$B$27</c:f>
              <c:numCache>
                <c:formatCode>0.0</c:formatCode>
                <c:ptCount val="17"/>
                <c:pt idx="0">
                  <c:v>22.1</c:v>
                </c:pt>
                <c:pt idx="1">
                  <c:v>45</c:v>
                </c:pt>
                <c:pt idx="2">
                  <c:v>71</c:v>
                </c:pt>
                <c:pt idx="3">
                  <c:v>45</c:v>
                </c:pt>
                <c:pt idx="4">
                  <c:v>37.5</c:v>
                </c:pt>
                <c:pt idx="5">
                  <c:v>34.299999999999997</c:v>
                </c:pt>
                <c:pt idx="6">
                  <c:v>17.8</c:v>
                </c:pt>
                <c:pt idx="7">
                  <c:v>14.7</c:v>
                </c:pt>
                <c:pt idx="8">
                  <c:v>9.1300000000000008</c:v>
                </c:pt>
                <c:pt idx="9">
                  <c:v>15.3</c:v>
                </c:pt>
                <c:pt idx="10">
                  <c:v>13.4</c:v>
                </c:pt>
                <c:pt idx="11">
                  <c:v>14.91</c:v>
                </c:pt>
                <c:pt idx="12">
                  <c:v>47.8</c:v>
                </c:pt>
                <c:pt idx="13">
                  <c:v>34.6</c:v>
                </c:pt>
                <c:pt idx="14">
                  <c:v>40.71</c:v>
                </c:pt>
                <c:pt idx="15">
                  <c:v>30.3</c:v>
                </c:pt>
                <c:pt idx="16">
                  <c:v>8.9600000000000009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3032192"/>
        <c:axId val="113879296"/>
      </c:barChart>
      <c:lineChart>
        <c:grouping val="standard"/>
        <c:varyColors val="0"/>
        <c:ser>
          <c:idx val="1"/>
          <c:order val="0"/>
          <c:tx>
            <c:v>Zenith 10 yr Rolling Avg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numFmt formatCode="#,##0.0" sourceLinked="0"/>
              <c:spPr>
                <a:effectLst>
                  <a:outerShdw blurRad="50800" algn="ctr" rotWithShape="0">
                    <a:srgbClr val="000000">
                      <a:alpha val="43137"/>
                    </a:srgbClr>
                  </a:outerShdw>
                </a:effectLst>
              </c:spPr>
              <c:txPr>
                <a:bodyPr rot="-5400000" vert="horz"/>
                <a:lstStyle/>
                <a:p>
                  <a:pPr lvl="1" algn="ctr" rtl="0"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23505683901724E-2"/>
                  <c:y val="-4.0992907801418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23505683901724E-2"/>
                  <c:y val="-6.7335359675785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723505683901724E-2"/>
                  <c:y val="-6.3282674772036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723505683901724E-2"/>
                  <c:y val="-5.1124620060790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8701870187018708E-2"/>
                  <c:y val="-5.922998986828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8701985684132613E-2"/>
                  <c:y val="-4.099290780141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effectLst>
                <a:outerShdw blurRad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-5400000" vert="horz"/>
              <a:lstStyle/>
              <a:p>
                <a:pPr>
                  <a:defRPr sz="9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'[2]Zenith 10 yr rolling average'!$A$25:$A$41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10-Year Rolling Average'!$C$11:$C$27</c:f>
              <c:numCache>
                <c:formatCode>0.0</c:formatCode>
                <c:ptCount val="17"/>
                <c:pt idx="0">
                  <c:v>22.146000000000004</c:v>
                </c:pt>
                <c:pt idx="1">
                  <c:v>24.385999999999999</c:v>
                </c:pt>
                <c:pt idx="2">
                  <c:v>26.806000000000001</c:v>
                </c:pt>
                <c:pt idx="3">
                  <c:v>30.165999999999997</c:v>
                </c:pt>
                <c:pt idx="4">
                  <c:v>32.296000000000006</c:v>
                </c:pt>
                <c:pt idx="5">
                  <c:v>34.898000000000003</c:v>
                </c:pt>
                <c:pt idx="6">
                  <c:v>36.030000000000008</c:v>
                </c:pt>
                <c:pt idx="7">
                  <c:v>34.32</c:v>
                </c:pt>
                <c:pt idx="8">
                  <c:v>31.093</c:v>
                </c:pt>
                <c:pt idx="9">
                  <c:v>31.183</c:v>
                </c:pt>
                <c:pt idx="10">
                  <c:v>30.312999999999999</c:v>
                </c:pt>
                <c:pt idx="11">
                  <c:v>27.304000000000002</c:v>
                </c:pt>
                <c:pt idx="12">
                  <c:v>24.983999999999998</c:v>
                </c:pt>
                <c:pt idx="13">
                  <c:v>23.943999999999996</c:v>
                </c:pt>
                <c:pt idx="14">
                  <c:v>24.264999999999997</c:v>
                </c:pt>
                <c:pt idx="15">
                  <c:v>23.865000000000002</c:v>
                </c:pt>
                <c:pt idx="16">
                  <c:v>22.981000000000002</c:v>
                </c:pt>
              </c:numCache>
            </c:numRef>
          </c:val>
          <c:smooth val="0"/>
        </c:ser>
        <c:ser>
          <c:idx val="2"/>
          <c:order val="2"/>
          <c:tx>
            <c:v>Rolling Avg Goal</c:v>
          </c:tx>
          <c:marker>
            <c:symbol val="none"/>
          </c:marker>
          <c:cat>
            <c:numRef>
              <c:f>'[2]Zenith 10 yr rolling average'!$A$25:$A$41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10-Year Rolling Average'!$D$11:$D$27</c:f>
              <c:numCache>
                <c:formatCode>General</c:formatCode>
                <c:ptCount val="1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32192"/>
        <c:axId val="113879296"/>
      </c:lineChart>
      <c:catAx>
        <c:axId val="1130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7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79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Cubic Feet per Second</a:t>
                </a:r>
              </a:p>
            </c:rich>
          </c:tx>
          <c:layout>
            <c:manualLayout>
              <c:xMode val="edge"/>
              <c:yMode val="edge"/>
              <c:x val="8.8008800880088021E-3"/>
              <c:y val="0.3583722247485022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321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aseline="0"/>
            </a:pPr>
            <a:endParaRPr lang="en-US"/>
          </a:p>
        </c:txPr>
      </c:legendEntry>
      <c:layout>
        <c:manualLayout>
          <c:xMode val="edge"/>
          <c:yMode val="edge"/>
          <c:x val="1.3933687331987795E-2"/>
          <c:y val="0.95671955899129624"/>
          <c:w val="0.96400728786789458"/>
          <c:h val="3.231920478025352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Zenith Gage - January 10-Year Rolling Average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72871554220463E-2"/>
          <c:y val="6.8500586362874857E-2"/>
          <c:w val="0.8774244004598426"/>
          <c:h val="0.79913553359021627"/>
        </c:manualLayout>
      </c:layout>
      <c:barChart>
        <c:barDir val="col"/>
        <c:grouping val="clustered"/>
        <c:varyColors val="0"/>
        <c:ser>
          <c:idx val="0"/>
          <c:order val="1"/>
          <c:tx>
            <c:v>Avg January Streamflow</c:v>
          </c:tx>
          <c:spPr>
            <a:solidFill>
              <a:srgbClr val="00B0F0"/>
            </a:solidFill>
            <a:ln w="12700"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101600" dist="63500" dir="5400000" sx="101000" sy="101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'Zenith 10-Yr Roll Ave &amp; Precip'!$A$11:$A$27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10-Yr Roll Ave &amp; Precip'!$B$11:$B$27</c:f>
              <c:numCache>
                <c:formatCode>0.0</c:formatCode>
                <c:ptCount val="17"/>
                <c:pt idx="0">
                  <c:v>22.1</c:v>
                </c:pt>
                <c:pt idx="1">
                  <c:v>45</c:v>
                </c:pt>
                <c:pt idx="2">
                  <c:v>71</c:v>
                </c:pt>
                <c:pt idx="3">
                  <c:v>45</c:v>
                </c:pt>
                <c:pt idx="4">
                  <c:v>37.5</c:v>
                </c:pt>
                <c:pt idx="5">
                  <c:v>34.299999999999997</c:v>
                </c:pt>
                <c:pt idx="6">
                  <c:v>17.8</c:v>
                </c:pt>
                <c:pt idx="7">
                  <c:v>14.7</c:v>
                </c:pt>
                <c:pt idx="8">
                  <c:v>9.1300000000000008</c:v>
                </c:pt>
                <c:pt idx="9">
                  <c:v>15.3</c:v>
                </c:pt>
                <c:pt idx="10">
                  <c:v>13.4</c:v>
                </c:pt>
                <c:pt idx="11">
                  <c:v>14.91</c:v>
                </c:pt>
                <c:pt idx="12">
                  <c:v>47.8</c:v>
                </c:pt>
                <c:pt idx="13">
                  <c:v>34.6</c:v>
                </c:pt>
                <c:pt idx="14">
                  <c:v>40.71</c:v>
                </c:pt>
                <c:pt idx="15">
                  <c:v>30.3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4135552"/>
        <c:axId val="113881024"/>
      </c:barChart>
      <c:lineChart>
        <c:grouping val="standard"/>
        <c:varyColors val="0"/>
        <c:ser>
          <c:idx val="1"/>
          <c:order val="0"/>
          <c:tx>
            <c:v>Zenith 10 yr Rolling Avg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numFmt formatCode="#,##0.0" sourceLinked="0"/>
              <c:spPr>
                <a:effectLst>
                  <a:outerShdw blurRad="50800" algn="ctr" rotWithShape="0">
                    <a:srgbClr val="000000">
                      <a:alpha val="43137"/>
                    </a:srgbClr>
                  </a:outerShdw>
                </a:effectLst>
              </c:spPr>
              <c:txPr>
                <a:bodyPr rot="-5400000" vert="horz"/>
                <a:lstStyle/>
                <a:p>
                  <a:pPr lvl="1" algn="ctr" rtl="0"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23505683901724E-2"/>
                  <c:y val="-4.0992907801418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23505683901724E-2"/>
                  <c:y val="-6.7335359675785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1449817633317215E-3"/>
                  <c:y val="-4.794603758172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723505683901724E-2"/>
                  <c:y val="-5.1124620060790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8701870187018708E-2"/>
                  <c:y val="-5.922998986828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8701985684132613E-2"/>
                  <c:y val="-4.099290780141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effectLst>
                <a:outerShdw blurRad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-5400000" vert="horz"/>
              <a:lstStyle/>
              <a:p>
                <a:pPr>
                  <a:defRPr sz="9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'[3]Zenith 10 yr rolling average'!$A$25:$A$41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10-Yr Roll Ave &amp; Precip'!$C$11:$C$27</c:f>
              <c:numCache>
                <c:formatCode>0.0</c:formatCode>
                <c:ptCount val="17"/>
                <c:pt idx="0">
                  <c:v>22.146000000000004</c:v>
                </c:pt>
                <c:pt idx="1">
                  <c:v>24.385999999999999</c:v>
                </c:pt>
                <c:pt idx="2">
                  <c:v>26.806000000000001</c:v>
                </c:pt>
                <c:pt idx="3">
                  <c:v>30.165999999999997</c:v>
                </c:pt>
                <c:pt idx="4">
                  <c:v>32.296000000000006</c:v>
                </c:pt>
                <c:pt idx="5">
                  <c:v>34.898000000000003</c:v>
                </c:pt>
                <c:pt idx="6">
                  <c:v>36.030000000000008</c:v>
                </c:pt>
                <c:pt idx="7">
                  <c:v>34.32</c:v>
                </c:pt>
                <c:pt idx="8">
                  <c:v>31.093</c:v>
                </c:pt>
                <c:pt idx="9">
                  <c:v>31.183</c:v>
                </c:pt>
                <c:pt idx="10">
                  <c:v>30.312999999999999</c:v>
                </c:pt>
                <c:pt idx="11">
                  <c:v>27.304000000000002</c:v>
                </c:pt>
                <c:pt idx="12">
                  <c:v>24.983999999999998</c:v>
                </c:pt>
                <c:pt idx="13">
                  <c:v>23.943999999999996</c:v>
                </c:pt>
                <c:pt idx="14">
                  <c:v>24.264999999999997</c:v>
                </c:pt>
                <c:pt idx="15">
                  <c:v>23.865000000000002</c:v>
                </c:pt>
                <c:pt idx="16">
                  <c:v>22.985000000000003</c:v>
                </c:pt>
              </c:numCache>
            </c:numRef>
          </c:val>
          <c:smooth val="0"/>
        </c:ser>
        <c:ser>
          <c:idx val="2"/>
          <c:order val="2"/>
          <c:tx>
            <c:v>Rolling Avg Goal</c:v>
          </c:tx>
          <c:marker>
            <c:symbol val="none"/>
          </c:marker>
          <c:cat>
            <c:numRef>
              <c:f>'[3]Zenith 10 yr rolling average'!$A$25:$A$41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10-Yr Roll Ave &amp; Precip'!$D$11:$D$27</c:f>
              <c:numCache>
                <c:formatCode>General</c:formatCode>
                <c:ptCount val="1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5552"/>
        <c:axId val="113881024"/>
      </c:lineChart>
      <c:lineChart>
        <c:grouping val="standard"/>
        <c:varyColors val="0"/>
        <c:ser>
          <c:idx val="3"/>
          <c:order val="3"/>
          <c:tx>
            <c:strRef>
              <c:f>'Zenith 10-Yr Roll Ave &amp; Precip'!$F$1</c:f>
              <c:strCache>
                <c:ptCount val="1"/>
                <c:pt idx="0">
                  <c:v>Precip Percentile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  <a:effectLst>
              <a:glow rad="25400">
                <a:schemeClr val="accent1">
                  <a:satMod val="175000"/>
                  <a:alpha val="23000"/>
                </a:schemeClr>
              </a:glow>
              <a:outerShdw blurRad="114300" dist="38100" dir="2700000" algn="tl" rotWithShape="0">
                <a:prstClr val="black">
                  <a:alpha val="77000"/>
                </a:prstClr>
              </a:outerShdw>
              <a:softEdge rad="0"/>
            </a:effectLst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tx2">
                    <a:lumMod val="75000"/>
                  </a:schemeClr>
                </a:solidFill>
                <a:bevel/>
              </a:ln>
              <a:effectLst>
                <a:glow rad="25400">
                  <a:schemeClr val="accent1">
                    <a:satMod val="175000"/>
                    <a:alpha val="23000"/>
                  </a:schemeClr>
                </a:glow>
                <a:outerShdw blurRad="114300" dist="38100" dir="2700000" algn="tl" rotWithShape="0">
                  <a:prstClr val="black">
                    <a:alpha val="77000"/>
                  </a:prstClr>
                </a:outerShdw>
                <a:softEdge rad="0"/>
              </a:effectLst>
              <a:scene3d>
                <a:camera prst="orthographicFront"/>
                <a:lightRig rig="twoPt" dir="t"/>
              </a:scene3d>
              <a:sp3d>
                <a:bevelT/>
                <a:bevelB w="152400" h="50800" prst="softRound"/>
              </a:sp3d>
            </c:spPr>
          </c:marker>
          <c:dLbls>
            <c:dLbl>
              <c:idx val="0"/>
              <c:layout>
                <c:manualLayout>
                  <c:x val="-3.6360247598971093E-2"/>
                  <c:y val="4.2943094603057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814284738816758E-2"/>
                  <c:y val="-3.9875730702839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542235219022568E-2"/>
                  <c:y val="-3.98757307028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08834122975797E-2"/>
                  <c:y val="2.7606275101965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540371398456668E-2"/>
                  <c:y val="-3.06736390021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178259978919646E-2"/>
                  <c:y val="-3.68083668026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724222839074051E-2"/>
                  <c:y val="3.680836680262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178259978919646E-2"/>
                  <c:y val="-3.06736390021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724222839073981E-2"/>
                  <c:y val="2.760627510196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996272358868268E-2"/>
                  <c:y val="-3.68083668026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906210459125429E-2"/>
                  <c:y val="-2.7606275101965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5"/>
              <c:layout>
                <c:manualLayout>
                  <c:x val="-1.8180123799485547E-2"/>
                  <c:y val="-3.0673639002184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'Zenith 10-Yr Roll Ave &amp; Precip'!$F$11:$F$26</c:f>
              <c:numCache>
                <c:formatCode>0.00</c:formatCode>
                <c:ptCount val="16"/>
                <c:pt idx="0">
                  <c:v>0.89200000000000002</c:v>
                </c:pt>
                <c:pt idx="1">
                  <c:v>0.93799999999999994</c:v>
                </c:pt>
                <c:pt idx="2">
                  <c:v>0.41499999999999998</c:v>
                </c:pt>
                <c:pt idx="3">
                  <c:v>0.49199999999999999</c:v>
                </c:pt>
                <c:pt idx="4">
                  <c:v>0.84599999999999997</c:v>
                </c:pt>
                <c:pt idx="5">
                  <c:v>0.23</c:v>
                </c:pt>
                <c:pt idx="6">
                  <c:v>0.4</c:v>
                </c:pt>
                <c:pt idx="7">
                  <c:v>0.29199999999999998</c:v>
                </c:pt>
                <c:pt idx="8">
                  <c:v>0.63</c:v>
                </c:pt>
                <c:pt idx="9">
                  <c:v>0.64600000000000002</c:v>
                </c:pt>
                <c:pt idx="10">
                  <c:v>0.52300000000000002</c:v>
                </c:pt>
                <c:pt idx="11">
                  <c:v>0.96899999999999997</c:v>
                </c:pt>
                <c:pt idx="12">
                  <c:v>0.70699999999999996</c:v>
                </c:pt>
                <c:pt idx="13">
                  <c:v>0.43</c:v>
                </c:pt>
                <c:pt idx="14">
                  <c:v>0.67600000000000005</c:v>
                </c:pt>
                <c:pt idx="15">
                  <c:v>7.5999999999999998E-2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6064"/>
        <c:axId val="113881600"/>
      </c:lineChart>
      <c:catAx>
        <c:axId val="1141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8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81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Cubic Feet per Second</a:t>
                </a:r>
              </a:p>
            </c:rich>
          </c:tx>
          <c:layout>
            <c:manualLayout>
              <c:xMode val="edge"/>
              <c:yMode val="edge"/>
              <c:x val="8.8008800880088021E-3"/>
              <c:y val="0.3583722247485022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35552"/>
        <c:crosses val="autoZero"/>
        <c:crossBetween val="between"/>
        <c:majorUnit val="5"/>
      </c:valAx>
      <c:valAx>
        <c:axId val="113881600"/>
        <c:scaling>
          <c:orientation val="minMax"/>
          <c:max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4136064"/>
        <c:crosses val="max"/>
        <c:crossBetween val="between"/>
      </c:valAx>
      <c:catAx>
        <c:axId val="11413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8160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aseline="0"/>
            </a:pPr>
            <a:endParaRPr lang="en-US"/>
          </a:p>
        </c:txPr>
      </c:legendEntry>
      <c:layout>
        <c:manualLayout>
          <c:xMode val="edge"/>
          <c:yMode val="edge"/>
          <c:x val="1.3933687331987795E-2"/>
          <c:y val="0.95671955899129624"/>
          <c:w val="0.89999987116447699"/>
          <c:h val="4.3280504632081773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Zenith Gage - January 10-Year Rolling Average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72871554220463E-2"/>
          <c:y val="6.8500586362874857E-2"/>
          <c:w val="0.8774244004598426"/>
          <c:h val="0.79913553359021627"/>
        </c:manualLayout>
      </c:layout>
      <c:barChart>
        <c:barDir val="col"/>
        <c:grouping val="clustered"/>
        <c:varyColors val="0"/>
        <c:ser>
          <c:idx val="0"/>
          <c:order val="1"/>
          <c:tx>
            <c:v>Avg January Streamflow</c:v>
          </c:tx>
          <c:spPr>
            <a:solidFill>
              <a:srgbClr val="00B0F0"/>
            </a:solidFill>
            <a:ln w="12700"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101600" dist="63500" dir="5400000" sx="101000" sy="101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'Zenith 10-Yr Roll Ave &amp; Precip'!$A$11:$A$27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10-Yr Roll Ave &amp; Precip'!$B$11:$B$27</c:f>
              <c:numCache>
                <c:formatCode>0.0</c:formatCode>
                <c:ptCount val="17"/>
                <c:pt idx="0">
                  <c:v>22.1</c:v>
                </c:pt>
                <c:pt idx="1">
                  <c:v>45</c:v>
                </c:pt>
                <c:pt idx="2">
                  <c:v>71</c:v>
                </c:pt>
                <c:pt idx="3">
                  <c:v>45</c:v>
                </c:pt>
                <c:pt idx="4">
                  <c:v>37.5</c:v>
                </c:pt>
                <c:pt idx="5">
                  <c:v>34.299999999999997</c:v>
                </c:pt>
                <c:pt idx="6">
                  <c:v>17.8</c:v>
                </c:pt>
                <c:pt idx="7">
                  <c:v>14.7</c:v>
                </c:pt>
                <c:pt idx="8">
                  <c:v>9.1300000000000008</c:v>
                </c:pt>
                <c:pt idx="9">
                  <c:v>15.3</c:v>
                </c:pt>
                <c:pt idx="10">
                  <c:v>13.4</c:v>
                </c:pt>
                <c:pt idx="11">
                  <c:v>14.91</c:v>
                </c:pt>
                <c:pt idx="12">
                  <c:v>47.8</c:v>
                </c:pt>
                <c:pt idx="13">
                  <c:v>34.6</c:v>
                </c:pt>
                <c:pt idx="14">
                  <c:v>40.71</c:v>
                </c:pt>
                <c:pt idx="15">
                  <c:v>30.3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4138112"/>
        <c:axId val="113883904"/>
      </c:barChart>
      <c:lineChart>
        <c:grouping val="standard"/>
        <c:varyColors val="0"/>
        <c:ser>
          <c:idx val="1"/>
          <c:order val="0"/>
          <c:tx>
            <c:v>Zenith 10 yr Rolling Avg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numFmt formatCode="#,##0.0" sourceLinked="0"/>
              <c:spPr>
                <a:effectLst>
                  <a:outerShdw blurRad="50800" algn="ctr" rotWithShape="0">
                    <a:srgbClr val="000000">
                      <a:alpha val="43137"/>
                    </a:srgbClr>
                  </a:outerShdw>
                </a:effectLst>
              </c:spPr>
              <c:txPr>
                <a:bodyPr rot="-5400000" vert="horz"/>
                <a:lstStyle/>
                <a:p>
                  <a:pPr lvl="1" algn="ctr" rtl="0"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23505683901724E-2"/>
                  <c:y val="-4.0992907801418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23505683901724E-2"/>
                  <c:y val="-6.7335359675785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1449817633317215E-3"/>
                  <c:y val="-4.794603758172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723505683901724E-2"/>
                  <c:y val="-5.1124620060790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8701870187018708E-2"/>
                  <c:y val="-5.922998986828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8701985684132613E-2"/>
                  <c:y val="-4.099290780141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effectLst>
                <a:outerShdw blurRad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-5400000" vert="horz"/>
              <a:lstStyle/>
              <a:p>
                <a:pPr>
                  <a:defRPr sz="9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'[3]Zenith 10 yr rolling average'!$A$25:$A$41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10-Yr Roll Ave &amp; Precip'!$C$11:$C$27</c:f>
              <c:numCache>
                <c:formatCode>0.0</c:formatCode>
                <c:ptCount val="17"/>
                <c:pt idx="0">
                  <c:v>22.146000000000004</c:v>
                </c:pt>
                <c:pt idx="1">
                  <c:v>24.385999999999999</c:v>
                </c:pt>
                <c:pt idx="2">
                  <c:v>26.806000000000001</c:v>
                </c:pt>
                <c:pt idx="3">
                  <c:v>30.165999999999997</c:v>
                </c:pt>
                <c:pt idx="4">
                  <c:v>32.296000000000006</c:v>
                </c:pt>
                <c:pt idx="5">
                  <c:v>34.898000000000003</c:v>
                </c:pt>
                <c:pt idx="6">
                  <c:v>36.030000000000008</c:v>
                </c:pt>
                <c:pt idx="7">
                  <c:v>34.32</c:v>
                </c:pt>
                <c:pt idx="8">
                  <c:v>31.093</c:v>
                </c:pt>
                <c:pt idx="9">
                  <c:v>31.183</c:v>
                </c:pt>
                <c:pt idx="10">
                  <c:v>30.312999999999999</c:v>
                </c:pt>
                <c:pt idx="11">
                  <c:v>27.304000000000002</c:v>
                </c:pt>
                <c:pt idx="12">
                  <c:v>24.983999999999998</c:v>
                </c:pt>
                <c:pt idx="13">
                  <c:v>23.943999999999996</c:v>
                </c:pt>
                <c:pt idx="14">
                  <c:v>24.264999999999997</c:v>
                </c:pt>
                <c:pt idx="15">
                  <c:v>23.865000000000002</c:v>
                </c:pt>
                <c:pt idx="16">
                  <c:v>22.985000000000003</c:v>
                </c:pt>
              </c:numCache>
            </c:numRef>
          </c:val>
          <c:smooth val="0"/>
        </c:ser>
        <c:ser>
          <c:idx val="2"/>
          <c:order val="2"/>
          <c:tx>
            <c:v>Rolling Avg Goal</c:v>
          </c:tx>
          <c:marker>
            <c:symbol val="none"/>
          </c:marker>
          <c:cat>
            <c:numRef>
              <c:f>'[3]Zenith 10 yr rolling average'!$A$25:$A$41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10-Yr Roll Ave &amp; Precip'!$D$11:$D$27</c:f>
              <c:numCache>
                <c:formatCode>General</c:formatCode>
                <c:ptCount val="1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8112"/>
        <c:axId val="113883904"/>
      </c:lineChart>
      <c:lineChart>
        <c:grouping val="standard"/>
        <c:varyColors val="0"/>
        <c:ser>
          <c:idx val="3"/>
          <c:order val="3"/>
          <c:tx>
            <c:strRef>
              <c:f>'Zenith 10-Yr Roll Ave &amp; Precip'!$E$1</c:f>
              <c:strCache>
                <c:ptCount val="1"/>
                <c:pt idx="0">
                  <c:v>Avg. Precip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  <a:effectLst>
              <a:glow rad="25400">
                <a:schemeClr val="accent1">
                  <a:satMod val="175000"/>
                  <a:alpha val="23000"/>
                </a:schemeClr>
              </a:glow>
              <a:outerShdw blurRad="114300" dist="38100" dir="2700000" algn="tl" rotWithShape="0">
                <a:prstClr val="black">
                  <a:alpha val="77000"/>
                </a:prstClr>
              </a:outerShdw>
              <a:softEdge rad="0"/>
            </a:effectLst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tx2">
                    <a:lumMod val="75000"/>
                  </a:schemeClr>
                </a:solidFill>
                <a:bevel/>
              </a:ln>
              <a:effectLst>
                <a:glow rad="25400">
                  <a:schemeClr val="accent1">
                    <a:satMod val="175000"/>
                    <a:alpha val="23000"/>
                  </a:schemeClr>
                </a:glow>
                <a:outerShdw blurRad="114300" dist="38100" dir="2700000" algn="tl" rotWithShape="0">
                  <a:prstClr val="black">
                    <a:alpha val="77000"/>
                  </a:prstClr>
                </a:outerShdw>
                <a:softEdge rad="0"/>
              </a:effectLst>
              <a:scene3d>
                <a:camera prst="orthographicFront"/>
                <a:lightRig rig="twoPt" dir="t"/>
              </a:scene3d>
              <a:sp3d>
                <a:bevelT/>
                <a:bevelB w="152400" h="50800" prst="softRound"/>
              </a:sp3d>
            </c:spPr>
          </c:marker>
          <c:dLbls>
            <c:dLbl>
              <c:idx val="0"/>
              <c:layout>
                <c:manualLayout>
                  <c:x val="-3.6360247598971093E-2"/>
                  <c:y val="4.2943094603057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814284738816758E-2"/>
                  <c:y val="-3.9875730702839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542235219022568E-2"/>
                  <c:y val="-3.98757307028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2430392077279E-2"/>
                  <c:y val="5.01203015664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540371398456668E-2"/>
                  <c:y val="-3.06736390021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178259978919646E-2"/>
                  <c:y val="-3.68083668026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724222839074051E-2"/>
                  <c:y val="3.680836680262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178259978919646E-2"/>
                  <c:y val="-3.06736390021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724222839073981E-2"/>
                  <c:y val="2.760627510196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996272358868268E-2"/>
                  <c:y val="-3.68083668026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906210459125429E-2"/>
                  <c:y val="-2.7606275101965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5"/>
              <c:layout>
                <c:manualLayout>
                  <c:x val="-1.8180123799485547E-2"/>
                  <c:y val="-3.0673639002184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'Zenith 10-Yr Roll Ave &amp; Precip'!$A$11:$A$27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10-Yr Roll Ave &amp; Precip'!$E$11:$E$26</c:f>
              <c:numCache>
                <c:formatCode>0.00</c:formatCode>
                <c:ptCount val="16"/>
                <c:pt idx="0">
                  <c:v>31.672499999999999</c:v>
                </c:pt>
                <c:pt idx="1">
                  <c:v>33.215000000000003</c:v>
                </c:pt>
                <c:pt idx="2">
                  <c:v>23.459999999999997</c:v>
                </c:pt>
                <c:pt idx="3">
                  <c:v>23.797499999999999</c:v>
                </c:pt>
                <c:pt idx="4">
                  <c:v>30.207500000000003</c:v>
                </c:pt>
                <c:pt idx="5">
                  <c:v>20.120000000000005</c:v>
                </c:pt>
                <c:pt idx="6">
                  <c:v>23.254999999999999</c:v>
                </c:pt>
                <c:pt idx="7">
                  <c:v>21.004999999999999</c:v>
                </c:pt>
                <c:pt idx="8">
                  <c:v>26.527500000000003</c:v>
                </c:pt>
                <c:pt idx="9">
                  <c:v>26.577500000000001</c:v>
                </c:pt>
                <c:pt idx="10">
                  <c:v>24.487500000000004</c:v>
                </c:pt>
                <c:pt idx="11">
                  <c:v>36.07</c:v>
                </c:pt>
                <c:pt idx="12">
                  <c:v>27.369999999999997</c:v>
                </c:pt>
                <c:pt idx="13">
                  <c:v>23.4725</c:v>
                </c:pt>
                <c:pt idx="14">
                  <c:v>26.875</c:v>
                </c:pt>
                <c:pt idx="15">
                  <c:v>15.09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8624"/>
        <c:axId val="113884480"/>
      </c:lineChart>
      <c:catAx>
        <c:axId val="11413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8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83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Cubic Feet per Second</a:t>
                </a:r>
              </a:p>
            </c:rich>
          </c:tx>
          <c:layout>
            <c:manualLayout>
              <c:xMode val="edge"/>
              <c:yMode val="edge"/>
              <c:x val="8.8008800880088021E-3"/>
              <c:y val="0.3583722247485022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38112"/>
        <c:crosses val="autoZero"/>
        <c:crossBetween val="between"/>
        <c:majorUnit val="5"/>
      </c:valAx>
      <c:valAx>
        <c:axId val="113884480"/>
        <c:scaling>
          <c:orientation val="minMax"/>
          <c:max val="40"/>
          <c:min val="15"/>
        </c:scaling>
        <c:delete val="0"/>
        <c:axPos val="r"/>
        <c:numFmt formatCode="0_);[Red]\(0\)" sourceLinked="0"/>
        <c:majorTickMark val="out"/>
        <c:minorTickMark val="none"/>
        <c:tickLblPos val="nextTo"/>
        <c:spPr>
          <a:ln>
            <a:noFill/>
          </a:ln>
          <a:effectLst/>
        </c:spPr>
        <c:crossAx val="114138624"/>
        <c:crosses val="max"/>
        <c:crossBetween val="between"/>
        <c:majorUnit val="5"/>
        <c:minorUnit val="1"/>
      </c:valAx>
      <c:catAx>
        <c:axId val="11413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8844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aseline="0"/>
            </a:pPr>
            <a:endParaRPr lang="en-US"/>
          </a:p>
        </c:txPr>
      </c:legendEntry>
      <c:layout>
        <c:manualLayout>
          <c:xMode val="edge"/>
          <c:yMode val="edge"/>
          <c:x val="1.3933687331987795E-2"/>
          <c:y val="0.95671955899129624"/>
          <c:w val="0.89999987116447699"/>
          <c:h val="4.3280504632081773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Precipitation</a:t>
            </a:r>
          </a:p>
        </c:rich>
      </c:tx>
      <c:layout>
        <c:manualLayout>
          <c:xMode val="edge"/>
          <c:yMode val="edge"/>
          <c:x val="0.4177419354838709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58064516129034E-2"/>
          <c:y val="0.11662545147896086"/>
          <c:w val="0.8774193548387097"/>
          <c:h val="0.7022341014584239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Precipitation!$A$3:$A$66</c:f>
              <c:numCache>
                <c:formatCode>General</c:formatCode>
                <c:ptCount val="6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</c:numCache>
            </c:numRef>
          </c:cat>
          <c:val>
            <c:numRef>
              <c:f>Precipitation!$F$3:$F$66</c:f>
              <c:numCache>
                <c:formatCode>0.00</c:formatCode>
                <c:ptCount val="64"/>
                <c:pt idx="0">
                  <c:v>26.38</c:v>
                </c:pt>
                <c:pt idx="1">
                  <c:v>29.103333333333335</c:v>
                </c:pt>
                <c:pt idx="2">
                  <c:v>19.619999999999997</c:v>
                </c:pt>
                <c:pt idx="3">
                  <c:v>32.199999999999996</c:v>
                </c:pt>
                <c:pt idx="4">
                  <c:v>15.242500000000001</c:v>
                </c:pt>
                <c:pt idx="5">
                  <c:v>16.7425</c:v>
                </c:pt>
                <c:pt idx="6">
                  <c:v>13.39</c:v>
                </c:pt>
                <c:pt idx="7">
                  <c:v>20.149999999999999</c:v>
                </c:pt>
                <c:pt idx="8">
                  <c:v>12.042500000000002</c:v>
                </c:pt>
                <c:pt idx="9">
                  <c:v>34.465000000000003</c:v>
                </c:pt>
                <c:pt idx="10">
                  <c:v>28.707500000000003</c:v>
                </c:pt>
                <c:pt idx="11">
                  <c:v>24.977499999999999</c:v>
                </c:pt>
                <c:pt idx="12">
                  <c:v>23.572500000000002</c:v>
                </c:pt>
                <c:pt idx="13">
                  <c:v>24.267500000000002</c:v>
                </c:pt>
                <c:pt idx="14">
                  <c:v>27.787500000000001</c:v>
                </c:pt>
                <c:pt idx="15">
                  <c:v>20.585000000000001</c:v>
                </c:pt>
                <c:pt idx="16">
                  <c:v>18.146666666666665</c:v>
                </c:pt>
                <c:pt idx="17">
                  <c:v>25.533333333333331</c:v>
                </c:pt>
                <c:pt idx="18">
                  <c:v>13.307499999999999</c:v>
                </c:pt>
                <c:pt idx="19">
                  <c:v>21.112499999999997</c:v>
                </c:pt>
                <c:pt idx="20">
                  <c:v>23.717500000000001</c:v>
                </c:pt>
                <c:pt idx="21">
                  <c:v>30.7075</c:v>
                </c:pt>
                <c:pt idx="22">
                  <c:v>16.619999999999997</c:v>
                </c:pt>
                <c:pt idx="23">
                  <c:v>27.7575</c:v>
                </c:pt>
                <c:pt idx="24">
                  <c:v>25.5075</c:v>
                </c:pt>
                <c:pt idx="25">
                  <c:v>42.042500000000004</c:v>
                </c:pt>
                <c:pt idx="26">
                  <c:v>20.552499999999998</c:v>
                </c:pt>
                <c:pt idx="27">
                  <c:v>23.517500000000002</c:v>
                </c:pt>
                <c:pt idx="28">
                  <c:v>21.675000000000001</c:v>
                </c:pt>
                <c:pt idx="29">
                  <c:v>29.267499999999998</c:v>
                </c:pt>
                <c:pt idx="30">
                  <c:v>21.292500000000004</c:v>
                </c:pt>
                <c:pt idx="31">
                  <c:v>25.496666666666666</c:v>
                </c:pt>
                <c:pt idx="32">
                  <c:v>19.576666666666668</c:v>
                </c:pt>
                <c:pt idx="33">
                  <c:v>29.534999999999997</c:v>
                </c:pt>
                <c:pt idx="34">
                  <c:v>19.344999999999999</c:v>
                </c:pt>
                <c:pt idx="35">
                  <c:v>21.484999999999996</c:v>
                </c:pt>
                <c:pt idx="36">
                  <c:v>22.522500000000001</c:v>
                </c:pt>
                <c:pt idx="37">
                  <c:v>27.897500000000001</c:v>
                </c:pt>
                <c:pt idx="38">
                  <c:v>27.022500000000001</c:v>
                </c:pt>
                <c:pt idx="39">
                  <c:v>31.182500000000001</c:v>
                </c:pt>
                <c:pt idx="40">
                  <c:v>14.875</c:v>
                </c:pt>
                <c:pt idx="41">
                  <c:v>26.015000000000001</c:v>
                </c:pt>
                <c:pt idx="42">
                  <c:v>22.105</c:v>
                </c:pt>
                <c:pt idx="43">
                  <c:v>17.815000000000001</c:v>
                </c:pt>
                <c:pt idx="44">
                  <c:v>30.2075</c:v>
                </c:pt>
                <c:pt idx="45">
                  <c:v>32.522500000000001</c:v>
                </c:pt>
                <c:pt idx="46">
                  <c:v>19.740000000000002</c:v>
                </c:pt>
                <c:pt idx="47">
                  <c:v>26.662500000000005</c:v>
                </c:pt>
                <c:pt idx="48">
                  <c:v>31.672499999999999</c:v>
                </c:pt>
                <c:pt idx="49">
                  <c:v>33.215000000000003</c:v>
                </c:pt>
                <c:pt idx="50">
                  <c:v>23.459999999999997</c:v>
                </c:pt>
                <c:pt idx="51">
                  <c:v>23.797499999999999</c:v>
                </c:pt>
                <c:pt idx="52">
                  <c:v>30.207500000000003</c:v>
                </c:pt>
                <c:pt idx="53">
                  <c:v>20.120000000000005</c:v>
                </c:pt>
                <c:pt idx="54">
                  <c:v>23.254999999999999</c:v>
                </c:pt>
                <c:pt idx="55">
                  <c:v>21.004999999999999</c:v>
                </c:pt>
                <c:pt idx="56">
                  <c:v>26.527500000000003</c:v>
                </c:pt>
                <c:pt idx="57">
                  <c:v>26.577500000000001</c:v>
                </c:pt>
                <c:pt idx="58">
                  <c:v>24.487500000000004</c:v>
                </c:pt>
                <c:pt idx="59">
                  <c:v>36.07</c:v>
                </c:pt>
                <c:pt idx="60">
                  <c:v>27.369999999999997</c:v>
                </c:pt>
                <c:pt idx="61">
                  <c:v>23.4725</c:v>
                </c:pt>
                <c:pt idx="62">
                  <c:v>26.875</c:v>
                </c:pt>
                <c:pt idx="63">
                  <c:v>15.09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Precipitation!$A$3:$A$66</c:f>
              <c:numCache>
                <c:formatCode>General</c:formatCode>
                <c:ptCount val="6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</c:numCache>
            </c:numRef>
          </c:cat>
          <c:val>
            <c:numRef>
              <c:f>Precipitation!$G$3:$G$66</c:f>
              <c:numCache>
                <c:formatCode>0.00</c:formatCode>
                <c:ptCount val="64"/>
                <c:pt idx="0">
                  <c:v>24.33</c:v>
                </c:pt>
                <c:pt idx="1">
                  <c:v>24.33</c:v>
                </c:pt>
                <c:pt idx="2">
                  <c:v>24.33</c:v>
                </c:pt>
                <c:pt idx="3">
                  <c:v>24.33</c:v>
                </c:pt>
                <c:pt idx="4">
                  <c:v>24.33</c:v>
                </c:pt>
                <c:pt idx="5">
                  <c:v>24.33</c:v>
                </c:pt>
                <c:pt idx="6">
                  <c:v>24.33</c:v>
                </c:pt>
                <c:pt idx="7">
                  <c:v>24.33</c:v>
                </c:pt>
                <c:pt idx="8">
                  <c:v>24.33</c:v>
                </c:pt>
                <c:pt idx="9">
                  <c:v>24.33</c:v>
                </c:pt>
                <c:pt idx="10">
                  <c:v>24.33</c:v>
                </c:pt>
                <c:pt idx="11">
                  <c:v>24.33</c:v>
                </c:pt>
                <c:pt idx="12">
                  <c:v>24.33</c:v>
                </c:pt>
                <c:pt idx="13">
                  <c:v>24.33</c:v>
                </c:pt>
                <c:pt idx="14">
                  <c:v>24.33</c:v>
                </c:pt>
                <c:pt idx="15">
                  <c:v>24.33</c:v>
                </c:pt>
                <c:pt idx="16">
                  <c:v>24.33</c:v>
                </c:pt>
                <c:pt idx="17">
                  <c:v>24.33</c:v>
                </c:pt>
                <c:pt idx="18">
                  <c:v>24.33</c:v>
                </c:pt>
                <c:pt idx="19">
                  <c:v>24.33</c:v>
                </c:pt>
                <c:pt idx="20">
                  <c:v>24.33</c:v>
                </c:pt>
                <c:pt idx="21">
                  <c:v>24.33</c:v>
                </c:pt>
                <c:pt idx="22">
                  <c:v>24.33</c:v>
                </c:pt>
                <c:pt idx="23">
                  <c:v>24.33</c:v>
                </c:pt>
                <c:pt idx="24">
                  <c:v>24.33</c:v>
                </c:pt>
                <c:pt idx="25">
                  <c:v>24.33</c:v>
                </c:pt>
                <c:pt idx="26">
                  <c:v>24.33</c:v>
                </c:pt>
                <c:pt idx="27">
                  <c:v>24.33</c:v>
                </c:pt>
                <c:pt idx="28">
                  <c:v>24.33</c:v>
                </c:pt>
                <c:pt idx="29">
                  <c:v>24.33</c:v>
                </c:pt>
                <c:pt idx="30">
                  <c:v>24.33</c:v>
                </c:pt>
                <c:pt idx="31">
                  <c:v>24.33</c:v>
                </c:pt>
                <c:pt idx="32">
                  <c:v>24.33</c:v>
                </c:pt>
                <c:pt idx="33">
                  <c:v>24.33</c:v>
                </c:pt>
                <c:pt idx="34">
                  <c:v>24.33</c:v>
                </c:pt>
                <c:pt idx="35">
                  <c:v>24.33</c:v>
                </c:pt>
                <c:pt idx="36">
                  <c:v>24.33</c:v>
                </c:pt>
                <c:pt idx="37">
                  <c:v>24.33</c:v>
                </c:pt>
                <c:pt idx="38">
                  <c:v>24.33</c:v>
                </c:pt>
                <c:pt idx="39">
                  <c:v>24.33</c:v>
                </c:pt>
                <c:pt idx="40">
                  <c:v>24.33</c:v>
                </c:pt>
                <c:pt idx="41">
                  <c:v>24.33</c:v>
                </c:pt>
                <c:pt idx="42">
                  <c:v>24.33</c:v>
                </c:pt>
                <c:pt idx="43">
                  <c:v>24.33</c:v>
                </c:pt>
                <c:pt idx="44">
                  <c:v>24.33</c:v>
                </c:pt>
                <c:pt idx="45">
                  <c:v>24.33</c:v>
                </c:pt>
                <c:pt idx="46">
                  <c:v>24.33</c:v>
                </c:pt>
                <c:pt idx="47">
                  <c:v>24.33</c:v>
                </c:pt>
                <c:pt idx="48">
                  <c:v>24.33</c:v>
                </c:pt>
                <c:pt idx="49">
                  <c:v>24.33</c:v>
                </c:pt>
                <c:pt idx="50">
                  <c:v>24.33</c:v>
                </c:pt>
                <c:pt idx="51">
                  <c:v>24.33</c:v>
                </c:pt>
                <c:pt idx="52">
                  <c:v>24.33</c:v>
                </c:pt>
                <c:pt idx="53">
                  <c:v>24.33</c:v>
                </c:pt>
                <c:pt idx="54">
                  <c:v>24.33</c:v>
                </c:pt>
                <c:pt idx="55">
                  <c:v>24.33</c:v>
                </c:pt>
                <c:pt idx="56">
                  <c:v>24.33</c:v>
                </c:pt>
                <c:pt idx="57">
                  <c:v>24.33</c:v>
                </c:pt>
                <c:pt idx="58">
                  <c:v>24.33</c:v>
                </c:pt>
                <c:pt idx="59">
                  <c:v>24.33</c:v>
                </c:pt>
                <c:pt idx="60">
                  <c:v>24.33</c:v>
                </c:pt>
                <c:pt idx="61">
                  <c:v>24.33</c:v>
                </c:pt>
                <c:pt idx="62">
                  <c:v>24.33</c:v>
                </c:pt>
                <c:pt idx="63" formatCode="General">
                  <c:v>24.33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70400"/>
        <c:axId val="115640000"/>
      </c:lineChart>
      <c:catAx>
        <c:axId val="1208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516129032258066"/>
              <c:y val="0.91811518597396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400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5640000"/>
        <c:scaling>
          <c:orientation val="minMax"/>
          <c:max val="4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8.0645161290322578E-3"/>
              <c:y val="0.41191119100186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870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Days MDS Criteria Was Not Met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Zenith Gage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4/12/84 through 12/31/11</a:t>
            </a:r>
            <a:endParaRPr lang="en-US"/>
          </a:p>
        </c:rich>
      </c:tx>
      <c:layout>
        <c:manualLayout>
          <c:xMode val="edge"/>
          <c:yMode val="edge"/>
          <c:x val="0.30886369313040241"/>
          <c:y val="1.1314375176787151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8037514049034E-2"/>
          <c:y val="0.13636397264631828"/>
          <c:w val="0.87438895097508962"/>
          <c:h val="0.68434502505368666"/>
        </c:manualLayout>
      </c:layout>
      <c:barChart>
        <c:barDir val="col"/>
        <c:grouping val="clustered"/>
        <c:varyColors val="0"/>
        <c:ser>
          <c:idx val="1"/>
          <c:order val="0"/>
          <c:tx>
            <c:v>Zenith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75475802066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'Zenith MDS'!$A$4:$A$31</c:f>
              <c:numCache>
                <c:formatCode>General</c:formatCode>
                <c:ptCount val="2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</c:numCache>
            </c:numRef>
          </c:cat>
          <c:val>
            <c:numRef>
              <c:f>'Zenith MDS'!$P$4:$P$31</c:f>
              <c:numCache>
                <c:formatCode>0.0%</c:formatCode>
                <c:ptCount val="28"/>
                <c:pt idx="0">
                  <c:v>0.57954545454545459</c:v>
                </c:pt>
                <c:pt idx="1">
                  <c:v>0.20821917808219181</c:v>
                </c:pt>
                <c:pt idx="2">
                  <c:v>0.11232876712328765</c:v>
                </c:pt>
                <c:pt idx="3">
                  <c:v>0</c:v>
                </c:pt>
                <c:pt idx="4">
                  <c:v>0.36612021857923494</c:v>
                </c:pt>
                <c:pt idx="5">
                  <c:v>0.55890410958904102</c:v>
                </c:pt>
                <c:pt idx="6">
                  <c:v>0.31780821917808222</c:v>
                </c:pt>
                <c:pt idx="7">
                  <c:v>1</c:v>
                </c:pt>
                <c:pt idx="8">
                  <c:v>0.6202185792349727</c:v>
                </c:pt>
                <c:pt idx="9">
                  <c:v>0</c:v>
                </c:pt>
                <c:pt idx="10">
                  <c:v>0.35342465753424657</c:v>
                </c:pt>
                <c:pt idx="11">
                  <c:v>0.22191780821917806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4.1095890410958957E-2</c:v>
                </c:pt>
                <c:pt idx="18">
                  <c:v>0.17808219178082196</c:v>
                </c:pt>
                <c:pt idx="19">
                  <c:v>0.53972602739726028</c:v>
                </c:pt>
                <c:pt idx="20">
                  <c:v>0.47540983606557374</c:v>
                </c:pt>
                <c:pt idx="21">
                  <c:v>0.35342465753424657</c:v>
                </c:pt>
                <c:pt idx="22">
                  <c:v>0.76712328767123283</c:v>
                </c:pt>
                <c:pt idx="23">
                  <c:v>0.24383561643835616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0.51780821917808217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54688"/>
        <c:axId val="115643456"/>
      </c:barChart>
      <c:catAx>
        <c:axId val="1159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4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434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8.1566068515497546E-3"/>
              <c:y val="0.386364717230858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54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3</xdr:row>
      <xdr:rowOff>152400</xdr:rowOff>
    </xdr:from>
    <xdr:to>
      <xdr:col>18</xdr:col>
      <xdr:colOff>38100</xdr:colOff>
      <xdr:row>27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32</xdr:row>
      <xdr:rowOff>85725</xdr:rowOff>
    </xdr:from>
    <xdr:to>
      <xdr:col>13</xdr:col>
      <xdr:colOff>104775</xdr:colOff>
      <xdr:row>55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32</xdr:row>
      <xdr:rowOff>85725</xdr:rowOff>
    </xdr:from>
    <xdr:to>
      <xdr:col>14</xdr:col>
      <xdr:colOff>142875</xdr:colOff>
      <xdr:row>59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600075</xdr:colOff>
      <xdr:row>22</xdr:row>
      <xdr:rowOff>114300</xdr:rowOff>
    </xdr:from>
    <xdr:to>
      <xdr:col>52</xdr:col>
      <xdr:colOff>19050</xdr:colOff>
      <xdr:row>48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5</xdr:row>
      <xdr:rowOff>0</xdr:rowOff>
    </xdr:from>
    <xdr:to>
      <xdr:col>17</xdr:col>
      <xdr:colOff>0</xdr:colOff>
      <xdr:row>28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2</xdr:row>
      <xdr:rowOff>85724</xdr:rowOff>
    </xdr:from>
    <xdr:to>
      <xdr:col>18</xdr:col>
      <xdr:colOff>304800</xdr:colOff>
      <xdr:row>23</xdr:row>
      <xdr:rowOff>76199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1295399</xdr:colOff>
      <xdr:row>53</xdr:row>
      <xdr:rowOff>161924</xdr:rowOff>
    </xdr:from>
    <xdr:to>
      <xdr:col>8</xdr:col>
      <xdr:colOff>95249</xdr:colOff>
      <xdr:row>79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54</xdr:row>
      <xdr:rowOff>0</xdr:rowOff>
    </xdr:from>
    <xdr:to>
      <xdr:col>16</xdr:col>
      <xdr:colOff>476250</xdr:colOff>
      <xdr:row>79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342900</xdr:colOff>
      <xdr:row>81</xdr:row>
      <xdr:rowOff>133350</xdr:rowOff>
    </xdr:from>
    <xdr:to>
      <xdr:col>16</xdr:col>
      <xdr:colOff>571500</xdr:colOff>
      <xdr:row>106</xdr:row>
      <xdr:rowOff>142874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409575</xdr:colOff>
      <xdr:row>22</xdr:row>
      <xdr:rowOff>95250</xdr:rowOff>
    </xdr:from>
    <xdr:to>
      <xdr:col>52</xdr:col>
      <xdr:colOff>438150</xdr:colOff>
      <xdr:row>48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85725</xdr:rowOff>
    </xdr:from>
    <xdr:to>
      <xdr:col>24</xdr:col>
      <xdr:colOff>104775</xdr:colOff>
      <xdr:row>28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200024</xdr:colOff>
      <xdr:row>29</xdr:row>
      <xdr:rowOff>152400</xdr:rowOff>
    </xdr:from>
    <xdr:to>
      <xdr:col>24</xdr:col>
      <xdr:colOff>76199</xdr:colOff>
      <xdr:row>60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24</xdr:row>
      <xdr:rowOff>95250</xdr:rowOff>
    </xdr:from>
    <xdr:to>
      <xdr:col>8</xdr:col>
      <xdr:colOff>247650</xdr:colOff>
      <xdr:row>48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029200" y="800100"/>
    <xdr:ext cx="6985651" cy="4140363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0.81031</cdr:x>
      <cdr:y>0.22473</cdr:y>
    </cdr:from>
    <cdr:to>
      <cdr:x>0.81896</cdr:x>
      <cdr:y>0.25843</cdr:y>
    </cdr:to>
    <cdr:sp macro="" textlink="">
      <cdr:nvSpPr>
        <cdr:cNvPr id="839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174" y="1338899"/>
          <a:ext cx="75176" cy="20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0.81031</cdr:x>
      <cdr:y>0.22473</cdr:y>
    </cdr:from>
    <cdr:to>
      <cdr:x>0.81896</cdr:x>
      <cdr:y>0.25843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174" y="1338899"/>
          <a:ext cx="75176" cy="20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124701" y="114299"/>
    <xdr:ext cx="7319026" cy="496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115175" y="5219700"/>
    <xdr:ext cx="7391400" cy="507682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0.81031</cdr:x>
      <cdr:y>0.22473</cdr:y>
    </cdr:from>
    <cdr:to>
      <cdr:x>0.81896</cdr:x>
      <cdr:y>0.25843</cdr:y>
    </cdr:to>
    <cdr:sp macro="" textlink="">
      <cdr:nvSpPr>
        <cdr:cNvPr id="839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174" y="1338899"/>
          <a:ext cx="75176" cy="20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0.81031</cdr:x>
      <cdr:y>0.22473</cdr:y>
    </cdr:from>
    <cdr:to>
      <cdr:x>0.81896</cdr:x>
      <cdr:y>0.25843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174" y="1338899"/>
          <a:ext cx="75176" cy="20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0.81031</cdr:x>
      <cdr:y>0.22473</cdr:y>
    </cdr:from>
    <cdr:to>
      <cdr:x>0.81896</cdr:x>
      <cdr:y>0.25843</cdr:y>
    </cdr:to>
    <cdr:sp macro="" textlink="">
      <cdr:nvSpPr>
        <cdr:cNvPr id="839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174" y="1338899"/>
          <a:ext cx="75176" cy="20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0.81031</cdr:x>
      <cdr:y>0.22473</cdr:y>
    </cdr:from>
    <cdr:to>
      <cdr:x>0.81896</cdr:x>
      <cdr:y>0.25843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174" y="1338899"/>
          <a:ext cx="75176" cy="20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5</xdr:row>
      <xdr:rowOff>76200</xdr:rowOff>
    </xdr:from>
    <xdr:to>
      <xdr:col>18</xdr:col>
      <xdr:colOff>209550</xdr:colOff>
      <xdr:row>29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in-Team/Rattlesnake%20Creek/Water%20Use/RSC_WU_WIM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sin-Team/Rattlesnake%20Creek/Management%20Plan/Report/Zenith%20Gage%2010%20Year%20Rolling%20Averag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in-Team\Rattlesnake%20Creek\Management%20Plan\Report\Zenith%20Gage%2010%20Year%20Rolling%20Aver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in-Team/Rattlesnake%20Creek/Management%20Plan/Report/Use%20vs%20NCDC%20Prec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 WRs"/>
      <sheetName val="SW Only"/>
      <sheetName val="All WRs"/>
      <sheetName val="Irrigated Acres"/>
    </sheetNames>
    <sheetDataSet>
      <sheetData sheetId="0"/>
      <sheetData sheetId="1"/>
      <sheetData sheetId="2">
        <row r="90">
          <cell r="A90">
            <v>1992</v>
          </cell>
        </row>
        <row r="91">
          <cell r="A91">
            <v>1993</v>
          </cell>
        </row>
        <row r="92">
          <cell r="A92">
            <v>1994</v>
          </cell>
        </row>
        <row r="93">
          <cell r="A93">
            <v>1995</v>
          </cell>
        </row>
        <row r="94">
          <cell r="A94">
            <v>1996</v>
          </cell>
        </row>
        <row r="95">
          <cell r="A95">
            <v>1997</v>
          </cell>
        </row>
        <row r="96">
          <cell r="A96">
            <v>1998</v>
          </cell>
        </row>
        <row r="97">
          <cell r="A97">
            <v>1999</v>
          </cell>
        </row>
        <row r="98">
          <cell r="A98">
            <v>2000</v>
          </cell>
        </row>
        <row r="99">
          <cell r="A99">
            <v>2001</v>
          </cell>
        </row>
        <row r="100">
          <cell r="A100">
            <v>2002</v>
          </cell>
        </row>
        <row r="101">
          <cell r="A101">
            <v>2003</v>
          </cell>
        </row>
        <row r="102">
          <cell r="A102">
            <v>2004</v>
          </cell>
        </row>
        <row r="103">
          <cell r="A103">
            <v>2005</v>
          </cell>
        </row>
        <row r="104">
          <cell r="A104">
            <v>2006</v>
          </cell>
        </row>
        <row r="105">
          <cell r="A105">
            <v>2007</v>
          </cell>
        </row>
        <row r="106">
          <cell r="A106">
            <v>2008</v>
          </cell>
        </row>
        <row r="107">
          <cell r="A107">
            <v>2009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"/>
      <sheetName val="Zenith 10 yr rolling average"/>
      <sheetName val="Zenith Original"/>
      <sheetName val="Sheet2"/>
    </sheetNames>
    <sheetDataSet>
      <sheetData sheetId="0" refreshError="1"/>
      <sheetData sheetId="1" refreshError="1"/>
      <sheetData sheetId="2"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"/>
      <sheetName val="Zenith 10 yr rolling average"/>
      <sheetName val="Zenith Original"/>
      <sheetName val="Sheet2"/>
    </sheetNames>
    <sheetDataSet>
      <sheetData sheetId="0" refreshError="1"/>
      <sheetData sheetId="1" refreshError="1"/>
      <sheetData sheetId="2"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>
            <v>2001</v>
          </cell>
        </row>
        <row r="4">
          <cell r="B4">
            <v>2002</v>
          </cell>
        </row>
        <row r="5">
          <cell r="B5">
            <v>2003</v>
          </cell>
        </row>
        <row r="6">
          <cell r="B6">
            <v>2004</v>
          </cell>
        </row>
        <row r="7">
          <cell r="B7">
            <v>2005</v>
          </cell>
        </row>
        <row r="8">
          <cell r="B8">
            <v>2006</v>
          </cell>
        </row>
        <row r="9">
          <cell r="B9">
            <v>2007</v>
          </cell>
        </row>
        <row r="10">
          <cell r="B10">
            <v>2008</v>
          </cell>
        </row>
        <row r="11">
          <cell r="B11">
            <v>2009</v>
          </cell>
        </row>
        <row r="12">
          <cell r="B12">
            <v>2010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da.gov/subbasin/content/201/cid/1974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8"/>
  <sheetViews>
    <sheetView tabSelected="1" workbookViewId="0"/>
  </sheetViews>
  <sheetFormatPr defaultRowHeight="15" x14ac:dyDescent="0.25"/>
  <cols>
    <col min="1" max="1" width="18.85546875" style="188" customWidth="1"/>
    <col min="2" max="2" width="71.28515625" style="190" customWidth="1"/>
    <col min="3" max="3" width="23.7109375" style="189" customWidth="1"/>
  </cols>
  <sheetData>
    <row r="4" spans="1:3" ht="45" x14ac:dyDescent="0.25">
      <c r="A4" s="186">
        <v>40988</v>
      </c>
      <c r="B4" s="189" t="s">
        <v>236</v>
      </c>
      <c r="C4" s="191" t="s">
        <v>237</v>
      </c>
    </row>
    <row r="5" spans="1:3" x14ac:dyDescent="0.25">
      <c r="A5" s="187"/>
      <c r="B5" s="191"/>
    </row>
    <row r="6" spans="1:3" x14ac:dyDescent="0.25">
      <c r="A6" s="187"/>
      <c r="B6" s="189"/>
    </row>
    <row r="7" spans="1:3" x14ac:dyDescent="0.25">
      <c r="A7" s="187"/>
      <c r="B7" s="189"/>
    </row>
    <row r="8" spans="1:3" x14ac:dyDescent="0.25">
      <c r="A8" s="187"/>
      <c r="B8" s="189"/>
    </row>
    <row r="9" spans="1:3" x14ac:dyDescent="0.25">
      <c r="A9" s="187"/>
      <c r="B9" s="189"/>
    </row>
    <row r="10" spans="1:3" x14ac:dyDescent="0.25">
      <c r="A10" s="187"/>
      <c r="B10" s="189"/>
    </row>
    <row r="11" spans="1:3" x14ac:dyDescent="0.25">
      <c r="A11" s="187"/>
      <c r="B11" s="189"/>
    </row>
    <row r="12" spans="1:3" x14ac:dyDescent="0.25">
      <c r="A12" s="187"/>
      <c r="B12" s="189"/>
    </row>
    <row r="13" spans="1:3" x14ac:dyDescent="0.25">
      <c r="A13" s="187"/>
      <c r="B13" s="189"/>
    </row>
    <row r="14" spans="1:3" x14ac:dyDescent="0.25">
      <c r="A14" s="187"/>
      <c r="B14" s="189"/>
    </row>
    <row r="15" spans="1:3" x14ac:dyDescent="0.25">
      <c r="A15" s="187"/>
      <c r="B15" s="189"/>
    </row>
    <row r="16" spans="1:3" x14ac:dyDescent="0.25">
      <c r="A16" s="187"/>
      <c r="B16" s="189"/>
    </row>
    <row r="17" spans="1:2" x14ac:dyDescent="0.25">
      <c r="A17" s="187"/>
      <c r="B17" s="189"/>
    </row>
    <row r="18" spans="1:2" x14ac:dyDescent="0.25">
      <c r="A18" s="187"/>
      <c r="B18" s="189"/>
    </row>
    <row r="19" spans="1:2" x14ac:dyDescent="0.25">
      <c r="A19" s="187"/>
      <c r="B19" s="189"/>
    </row>
    <row r="20" spans="1:2" x14ac:dyDescent="0.25">
      <c r="A20" s="187"/>
      <c r="B20" s="189"/>
    </row>
    <row r="21" spans="1:2" x14ac:dyDescent="0.25">
      <c r="A21" s="187"/>
      <c r="B21" s="189"/>
    </row>
    <row r="22" spans="1:2" x14ac:dyDescent="0.25">
      <c r="A22" s="187"/>
      <c r="B22" s="189"/>
    </row>
    <row r="23" spans="1:2" x14ac:dyDescent="0.25">
      <c r="A23" s="187"/>
      <c r="B23" s="189"/>
    </row>
    <row r="24" spans="1:2" x14ac:dyDescent="0.25">
      <c r="A24" s="187"/>
      <c r="B24" s="189"/>
    </row>
    <row r="25" spans="1:2" x14ac:dyDescent="0.25">
      <c r="A25" s="187"/>
      <c r="B25" s="189"/>
    </row>
    <row r="26" spans="1:2" x14ac:dyDescent="0.25">
      <c r="A26" s="187"/>
      <c r="B26" s="189"/>
    </row>
    <row r="27" spans="1:2" x14ac:dyDescent="0.25">
      <c r="A27" s="187"/>
      <c r="B27" s="189"/>
    </row>
    <row r="28" spans="1:2" x14ac:dyDescent="0.25">
      <c r="A28" s="187"/>
      <c r="B28" s="189"/>
    </row>
  </sheetData>
  <hyperlinks>
    <hyperlink ref="C4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W199"/>
  <sheetViews>
    <sheetView topLeftCell="AF1" workbookViewId="0">
      <selection activeCell="AW3" sqref="AW3:AW21"/>
    </sheetView>
  </sheetViews>
  <sheetFormatPr defaultRowHeight="12.75" x14ac:dyDescent="0.2"/>
  <cols>
    <col min="1" max="1" width="16.140625" style="98" bestFit="1" customWidth="1"/>
    <col min="2" max="2" width="9.140625" style="3"/>
    <col min="3" max="11" width="6.140625" style="3" bestFit="1" customWidth="1"/>
    <col min="12" max="12" width="5.7109375" style="3" bestFit="1" customWidth="1"/>
    <col min="13" max="20" width="6.140625" style="3" bestFit="1" customWidth="1"/>
    <col min="21" max="22" width="9.140625" style="3"/>
    <col min="23" max="26" width="5" style="3" bestFit="1" customWidth="1"/>
    <col min="27" max="28" width="5.42578125" style="3" bestFit="1" customWidth="1"/>
    <col min="29" max="29" width="5" style="3" bestFit="1" customWidth="1"/>
    <col min="30" max="30" width="5.7109375" style="3" bestFit="1" customWidth="1"/>
    <col min="31" max="32" width="5" style="3" bestFit="1" customWidth="1"/>
    <col min="33" max="34" width="5.42578125" style="3" bestFit="1" customWidth="1"/>
    <col min="35" max="38" width="5" style="3" bestFit="1" customWidth="1"/>
    <col min="39" max="39" width="9.140625" style="3"/>
    <col min="40" max="40" width="18.140625" style="3" bestFit="1" customWidth="1"/>
    <col min="41" max="49" width="6.140625" style="3" customWidth="1"/>
    <col min="50" max="16384" width="9.140625" style="3"/>
  </cols>
  <sheetData>
    <row r="1" spans="1:49" x14ac:dyDescent="0.2">
      <c r="A1" s="98" t="s">
        <v>212</v>
      </c>
    </row>
    <row r="2" spans="1:49" x14ac:dyDescent="0.2">
      <c r="A2" s="98" t="s">
        <v>67</v>
      </c>
      <c r="V2" s="3" t="s">
        <v>205</v>
      </c>
      <c r="AO2" s="3">
        <v>1</v>
      </c>
      <c r="AP2" s="3">
        <v>2</v>
      </c>
      <c r="AQ2" s="3">
        <v>3</v>
      </c>
      <c r="AR2" s="3" t="s">
        <v>207</v>
      </c>
      <c r="AS2" s="3" t="s">
        <v>208</v>
      </c>
      <c r="AT2" s="3">
        <v>5</v>
      </c>
      <c r="AU2" s="3">
        <v>7</v>
      </c>
      <c r="AV2" s="3" t="s">
        <v>209</v>
      </c>
      <c r="AW2" s="3" t="s">
        <v>206</v>
      </c>
    </row>
    <row r="3" spans="1:49" x14ac:dyDescent="0.2">
      <c r="A3" s="180" t="s">
        <v>45</v>
      </c>
      <c r="B3" s="6" t="s">
        <v>46</v>
      </c>
      <c r="C3" s="8">
        <v>1995</v>
      </c>
      <c r="D3" s="8">
        <v>1996</v>
      </c>
      <c r="E3" s="8">
        <v>1997</v>
      </c>
      <c r="F3" s="8">
        <v>1998</v>
      </c>
      <c r="G3" s="8">
        <v>1999</v>
      </c>
      <c r="H3" s="8">
        <v>2000</v>
      </c>
      <c r="I3" s="8">
        <v>2001</v>
      </c>
      <c r="J3" s="8">
        <v>2002</v>
      </c>
      <c r="K3" s="8">
        <v>2003</v>
      </c>
      <c r="L3" s="8">
        <v>2004</v>
      </c>
      <c r="M3" s="8">
        <v>2005</v>
      </c>
      <c r="N3" s="8">
        <v>2006</v>
      </c>
      <c r="O3" s="8">
        <v>2007</v>
      </c>
      <c r="P3" s="8">
        <v>2008</v>
      </c>
      <c r="Q3" s="8">
        <v>2009</v>
      </c>
      <c r="R3" s="3">
        <v>2010</v>
      </c>
      <c r="S3" s="3">
        <v>2011</v>
      </c>
      <c r="T3" s="3">
        <v>2012</v>
      </c>
      <c r="V3" s="3">
        <v>1996</v>
      </c>
      <c r="W3" s="3">
        <v>1997</v>
      </c>
      <c r="X3" s="3">
        <v>1998</v>
      </c>
      <c r="Y3" s="3">
        <v>1999</v>
      </c>
      <c r="Z3" s="3">
        <v>2000</v>
      </c>
      <c r="AA3" s="3">
        <v>2001</v>
      </c>
      <c r="AB3" s="3">
        <v>2002</v>
      </c>
      <c r="AC3" s="3">
        <v>2003</v>
      </c>
      <c r="AD3" s="3">
        <v>2004</v>
      </c>
      <c r="AE3" s="3">
        <v>2005</v>
      </c>
      <c r="AF3" s="3">
        <v>2006</v>
      </c>
      <c r="AG3" s="3">
        <v>2007</v>
      </c>
      <c r="AH3" s="3">
        <v>2008</v>
      </c>
      <c r="AI3" s="3">
        <v>2009</v>
      </c>
      <c r="AJ3" s="3">
        <v>2010</v>
      </c>
      <c r="AK3" s="3">
        <v>2011</v>
      </c>
      <c r="AL3" s="3">
        <v>2012</v>
      </c>
      <c r="AN3" s="3">
        <v>1996</v>
      </c>
      <c r="AO3" s="159">
        <v>0.64555555555555577</v>
      </c>
      <c r="AP3" s="159">
        <v>0.63199999999999934</v>
      </c>
      <c r="AQ3" s="159">
        <v>0.875</v>
      </c>
      <c r="AR3" s="159">
        <v>0.6489999999999998</v>
      </c>
      <c r="AS3" s="159">
        <v>0.92777777777777759</v>
      </c>
      <c r="AT3" s="159">
        <v>1.191304347826087</v>
      </c>
      <c r="AU3" s="159">
        <v>1.6017391304347821</v>
      </c>
      <c r="AV3" s="159">
        <v>1.4503999999999999</v>
      </c>
      <c r="AW3" s="159">
        <f>AVERAGE(AO3:AV3)</f>
        <v>0.99659710144927527</v>
      </c>
    </row>
    <row r="4" spans="1:49" x14ac:dyDescent="0.2">
      <c r="A4" s="7">
        <v>375849098465001</v>
      </c>
      <c r="B4" s="4" t="s">
        <v>47</v>
      </c>
      <c r="C4" s="9"/>
      <c r="D4" s="9"/>
      <c r="E4" s="9"/>
      <c r="F4" s="9"/>
      <c r="G4" s="9"/>
      <c r="H4" s="9">
        <v>23.71</v>
      </c>
      <c r="I4" s="9">
        <v>21.79</v>
      </c>
      <c r="J4" s="9">
        <v>22.33</v>
      </c>
      <c r="K4" s="9">
        <v>23.94</v>
      </c>
      <c r="L4" s="9">
        <v>25.05</v>
      </c>
      <c r="M4" s="9">
        <v>24.53</v>
      </c>
      <c r="N4" s="9">
        <v>23.94</v>
      </c>
      <c r="O4" s="9">
        <v>24.5</v>
      </c>
      <c r="P4" s="9">
        <v>21.13</v>
      </c>
      <c r="Q4" s="3">
        <v>20.46</v>
      </c>
      <c r="R4" s="3">
        <v>18.91</v>
      </c>
      <c r="S4" s="3">
        <v>19.3</v>
      </c>
      <c r="AA4" s="3">
        <f t="shared" ref="Y4:AL19" si="0">H4-I4</f>
        <v>1.9200000000000017</v>
      </c>
      <c r="AB4" s="3">
        <f t="shared" si="0"/>
        <v>-0.53999999999999915</v>
      </c>
      <c r="AC4" s="3">
        <f t="shared" si="0"/>
        <v>-1.610000000000003</v>
      </c>
      <c r="AD4" s="3">
        <f t="shared" si="0"/>
        <v>-1.1099999999999994</v>
      </c>
      <c r="AE4" s="3">
        <f t="shared" si="0"/>
        <v>0.51999999999999957</v>
      </c>
      <c r="AF4" s="3">
        <f t="shared" si="0"/>
        <v>0.58999999999999986</v>
      </c>
      <c r="AG4" s="3">
        <f t="shared" si="0"/>
        <v>-0.55999999999999872</v>
      </c>
      <c r="AH4" s="3">
        <f t="shared" si="0"/>
        <v>3.370000000000001</v>
      </c>
      <c r="AI4" s="3">
        <f t="shared" si="0"/>
        <v>0.66999999999999815</v>
      </c>
      <c r="AJ4" s="3">
        <f t="shared" si="0"/>
        <v>1.5500000000000007</v>
      </c>
      <c r="AK4" s="3">
        <f t="shared" si="0"/>
        <v>-0.39000000000000057</v>
      </c>
      <c r="AN4" s="3">
        <v>1997</v>
      </c>
      <c r="AO4" s="159">
        <v>0.48777777777777792</v>
      </c>
      <c r="AP4" s="161">
        <v>-0.51199999999999835</v>
      </c>
      <c r="AQ4" s="159">
        <v>2.59</v>
      </c>
      <c r="AR4" s="159">
        <v>0.25000000000000006</v>
      </c>
      <c r="AS4" s="159">
        <v>2.3811111111111112</v>
      </c>
      <c r="AT4" s="159">
        <v>1.4034693877551025</v>
      </c>
      <c r="AU4" s="159">
        <v>0.38583333333333414</v>
      </c>
      <c r="AV4" s="159">
        <v>0.21759999999999988</v>
      </c>
      <c r="AW4" s="159">
        <f t="shared" ref="AW4:AW19" si="1">AVERAGE(AO4:AV4)</f>
        <v>0.90047395124716589</v>
      </c>
    </row>
    <row r="5" spans="1:49" x14ac:dyDescent="0.2">
      <c r="A5" s="7">
        <v>375625098463401</v>
      </c>
      <c r="B5" s="4" t="s">
        <v>48</v>
      </c>
      <c r="C5" s="10">
        <v>23.17</v>
      </c>
      <c r="D5" s="10">
        <v>22.24</v>
      </c>
      <c r="E5" s="10">
        <v>22.31</v>
      </c>
      <c r="F5" s="10">
        <v>22.17</v>
      </c>
      <c r="G5" s="10">
        <v>21.49</v>
      </c>
      <c r="H5" s="10">
        <v>21.78</v>
      </c>
      <c r="I5" s="10">
        <v>21.92</v>
      </c>
      <c r="J5" s="10">
        <v>22.03</v>
      </c>
      <c r="K5" s="10">
        <v>23.64</v>
      </c>
      <c r="L5" s="10">
        <v>24.87</v>
      </c>
      <c r="M5" s="10">
        <v>24.96</v>
      </c>
      <c r="N5" s="10">
        <v>24.08</v>
      </c>
      <c r="O5" s="10">
        <v>24.79</v>
      </c>
      <c r="P5" s="10">
        <v>21.14</v>
      </c>
      <c r="Q5" s="10">
        <v>20.18</v>
      </c>
      <c r="R5" s="3">
        <v>17.670000000000002</v>
      </c>
      <c r="S5" s="3">
        <v>18.809999999999999</v>
      </c>
      <c r="T5" s="3">
        <v>21.24</v>
      </c>
      <c r="V5" s="3">
        <f>C5-D5</f>
        <v>0.93000000000000327</v>
      </c>
      <c r="W5" s="3">
        <f t="shared" ref="W5:X14" si="2">D5-E5</f>
        <v>-7.0000000000000284E-2</v>
      </c>
      <c r="X5" s="3">
        <f t="shared" si="2"/>
        <v>0.13999999999999702</v>
      </c>
      <c r="Y5" s="3">
        <f t="shared" si="0"/>
        <v>0.68000000000000327</v>
      </c>
      <c r="Z5" s="3">
        <f t="shared" si="0"/>
        <v>-0.2900000000000027</v>
      </c>
      <c r="AA5" s="3">
        <f t="shared" ref="AA5:AA23" si="3">H5-I5</f>
        <v>-0.14000000000000057</v>
      </c>
      <c r="AB5" s="3">
        <f t="shared" ref="AB5:AB23" si="4">I5-J5</f>
        <v>-0.10999999999999943</v>
      </c>
      <c r="AC5" s="3">
        <f t="shared" ref="AC5:AC23" si="5">J5-K5</f>
        <v>-1.6099999999999994</v>
      </c>
      <c r="AD5" s="3">
        <f t="shared" ref="AD5:AD23" si="6">K5-L5</f>
        <v>-1.2300000000000004</v>
      </c>
      <c r="AE5" s="3">
        <f t="shared" ref="AE5:AE21" si="7">L5-M5</f>
        <v>-8.9999999999999858E-2</v>
      </c>
      <c r="AF5" s="3">
        <f t="shared" ref="AF5:AF21" si="8">M5-N5</f>
        <v>0.88000000000000256</v>
      </c>
      <c r="AG5" s="3">
        <f t="shared" ref="AG5:AG23" si="9">N5-O5</f>
        <v>-0.71000000000000085</v>
      </c>
      <c r="AH5" s="3">
        <f t="shared" ref="AH5:AH23" si="10">O5-P5</f>
        <v>3.6499999999999986</v>
      </c>
      <c r="AI5" s="3">
        <f t="shared" ref="AI5:AI23" si="11">P5-Q5</f>
        <v>0.96000000000000085</v>
      </c>
      <c r="AJ5" s="3">
        <f t="shared" ref="AJ5:AJ23" si="12">Q5-R5</f>
        <v>2.509999999999998</v>
      </c>
      <c r="AK5" s="3">
        <f t="shared" ref="AK5:AL23" si="13">R5-S5</f>
        <v>-1.139999999999997</v>
      </c>
      <c r="AL5" s="3">
        <f t="shared" si="0"/>
        <v>-2.4299999999999997</v>
      </c>
      <c r="AN5" s="3">
        <v>1998</v>
      </c>
      <c r="AO5" s="159">
        <v>0.2622222222222218</v>
      </c>
      <c r="AP5" s="161">
        <v>-0.2460000000000008</v>
      </c>
      <c r="AQ5" s="159">
        <v>1.1366666666666665</v>
      </c>
      <c r="AR5" s="159">
        <v>1.2540000000000002</v>
      </c>
      <c r="AS5" s="159">
        <v>2.2155555555555555</v>
      </c>
      <c r="AT5" s="159">
        <v>1.1469387755102041</v>
      </c>
      <c r="AU5" s="159">
        <v>1.2704166666666661</v>
      </c>
      <c r="AV5" s="159">
        <v>0.7200000000000002</v>
      </c>
      <c r="AW5" s="159">
        <f t="shared" si="1"/>
        <v>0.96997498582766428</v>
      </c>
    </row>
    <row r="6" spans="1:49" x14ac:dyDescent="0.2">
      <c r="A6" s="7">
        <v>380003098482103</v>
      </c>
      <c r="B6" s="4" t="s">
        <v>49</v>
      </c>
      <c r="C6" s="9">
        <v>10.199999999999999</v>
      </c>
      <c r="D6" s="9">
        <v>9.36</v>
      </c>
      <c r="E6" s="9">
        <v>8.77</v>
      </c>
      <c r="F6" s="9">
        <v>8</v>
      </c>
      <c r="G6" s="9">
        <v>8.77</v>
      </c>
      <c r="H6" s="9">
        <v>9.01</v>
      </c>
      <c r="I6" s="9">
        <v>8.81</v>
      </c>
      <c r="J6" s="9">
        <v>9.42</v>
      </c>
      <c r="K6" s="9">
        <v>9.9600000000000009</v>
      </c>
      <c r="L6" s="9">
        <v>11.31</v>
      </c>
      <c r="M6" s="9">
        <v>9.8699999999999992</v>
      </c>
      <c r="N6" s="9">
        <v>9.8000000000000007</v>
      </c>
      <c r="O6" s="9">
        <v>9.9600000000000009</v>
      </c>
      <c r="P6" s="9">
        <v>7.89</v>
      </c>
      <c r="Q6" s="3">
        <v>8.1</v>
      </c>
      <c r="R6" s="3">
        <v>7.6</v>
      </c>
      <c r="S6" s="3">
        <v>8.1</v>
      </c>
      <c r="T6" s="3">
        <v>10.33</v>
      </c>
      <c r="V6" s="3">
        <f t="shared" ref="V6:V23" si="14">C6-D6</f>
        <v>0.83999999999999986</v>
      </c>
      <c r="W6" s="3">
        <f t="shared" si="2"/>
        <v>0.58999999999999986</v>
      </c>
      <c r="X6" s="3">
        <f t="shared" si="2"/>
        <v>0.76999999999999957</v>
      </c>
      <c r="Y6" s="3">
        <f t="shared" si="0"/>
        <v>-0.76999999999999957</v>
      </c>
      <c r="Z6" s="3">
        <f t="shared" si="0"/>
        <v>-0.24000000000000021</v>
      </c>
      <c r="AA6" s="3">
        <f t="shared" si="3"/>
        <v>0.19999999999999929</v>
      </c>
      <c r="AB6" s="3">
        <f t="shared" si="4"/>
        <v>-0.60999999999999943</v>
      </c>
      <c r="AC6" s="3">
        <f t="shared" si="5"/>
        <v>-0.54000000000000092</v>
      </c>
      <c r="AD6" s="3">
        <f t="shared" si="6"/>
        <v>-1.3499999999999996</v>
      </c>
      <c r="AE6" s="3">
        <f t="shared" si="7"/>
        <v>1.4400000000000013</v>
      </c>
      <c r="AF6" s="3">
        <f t="shared" si="8"/>
        <v>6.9999999999998508E-2</v>
      </c>
      <c r="AG6" s="3">
        <f t="shared" si="9"/>
        <v>-0.16000000000000014</v>
      </c>
      <c r="AH6" s="3">
        <f t="shared" si="10"/>
        <v>2.0700000000000012</v>
      </c>
      <c r="AI6" s="3">
        <f t="shared" si="11"/>
        <v>-0.20999999999999996</v>
      </c>
      <c r="AJ6" s="3">
        <f t="shared" si="12"/>
        <v>0.5</v>
      </c>
      <c r="AK6" s="3">
        <f t="shared" si="13"/>
        <v>-0.5</v>
      </c>
      <c r="AL6" s="3">
        <f t="shared" si="0"/>
        <v>-2.2300000000000004</v>
      </c>
      <c r="AN6" s="3">
        <v>1999</v>
      </c>
      <c r="AO6" s="159">
        <v>0.18000000000000041</v>
      </c>
      <c r="AP6" s="159">
        <v>0.31799999999999995</v>
      </c>
      <c r="AQ6" s="161">
        <v>-0.99000000000000021</v>
      </c>
      <c r="AR6" s="161">
        <v>-0.51400000000000023</v>
      </c>
      <c r="AS6" s="161">
        <v>-0.94666666666666666</v>
      </c>
      <c r="AT6" s="161">
        <v>-0.70632653061224471</v>
      </c>
      <c r="AU6" s="159">
        <v>0.32416666666666744</v>
      </c>
      <c r="AV6" s="159">
        <v>0.54999999999999982</v>
      </c>
      <c r="AW6" s="161">
        <f t="shared" si="1"/>
        <v>-0.22310331632653052</v>
      </c>
    </row>
    <row r="7" spans="1:49" x14ac:dyDescent="0.2">
      <c r="A7" s="7">
        <v>375750098451101</v>
      </c>
      <c r="B7" s="4" t="s">
        <v>50</v>
      </c>
      <c r="C7" s="11">
        <v>21.42</v>
      </c>
      <c r="D7" s="11">
        <v>20.37</v>
      </c>
      <c r="E7" s="11">
        <v>20</v>
      </c>
      <c r="F7" s="11">
        <v>19.8</v>
      </c>
      <c r="G7" s="11">
        <v>19.260000000000002</v>
      </c>
      <c r="H7" s="11">
        <v>19.5</v>
      </c>
      <c r="I7" s="11"/>
      <c r="J7" s="11">
        <v>20.059999999999999</v>
      </c>
      <c r="K7" s="11">
        <v>21.61</v>
      </c>
      <c r="L7" s="11">
        <v>23.14</v>
      </c>
      <c r="M7" s="11">
        <v>22.75</v>
      </c>
      <c r="N7" s="11">
        <v>22.27</v>
      </c>
      <c r="O7" s="11">
        <v>23.3</v>
      </c>
      <c r="P7" s="11">
        <v>18.920000000000002</v>
      </c>
      <c r="Q7" s="11">
        <v>17.739999999999998</v>
      </c>
      <c r="R7" s="3">
        <v>15.41</v>
      </c>
      <c r="S7" s="3">
        <v>16.5</v>
      </c>
      <c r="T7" s="3">
        <v>20.28</v>
      </c>
      <c r="V7" s="3">
        <f t="shared" si="14"/>
        <v>1.0500000000000007</v>
      </c>
      <c r="W7" s="3">
        <f t="shared" si="2"/>
        <v>0.37000000000000099</v>
      </c>
      <c r="X7" s="3">
        <f t="shared" si="2"/>
        <v>0.19999999999999929</v>
      </c>
      <c r="Y7" s="3">
        <f t="shared" si="0"/>
        <v>0.53999999999999915</v>
      </c>
      <c r="Z7" s="3">
        <f t="shared" si="0"/>
        <v>-0.23999999999999844</v>
      </c>
      <c r="AC7" s="3">
        <f t="shared" si="5"/>
        <v>-1.5500000000000007</v>
      </c>
      <c r="AD7" s="3">
        <f t="shared" si="6"/>
        <v>-1.5300000000000011</v>
      </c>
      <c r="AE7" s="3">
        <f t="shared" si="7"/>
        <v>0.39000000000000057</v>
      </c>
      <c r="AF7" s="3">
        <f t="shared" si="8"/>
        <v>0.48000000000000043</v>
      </c>
      <c r="AG7" s="3">
        <f t="shared" si="9"/>
        <v>-1.0300000000000011</v>
      </c>
      <c r="AH7" s="3">
        <f t="shared" si="10"/>
        <v>4.379999999999999</v>
      </c>
      <c r="AI7" s="3">
        <f t="shared" si="11"/>
        <v>1.1800000000000033</v>
      </c>
      <c r="AJ7" s="3">
        <f t="shared" si="12"/>
        <v>2.3299999999999983</v>
      </c>
      <c r="AK7" s="3">
        <f t="shared" si="13"/>
        <v>-1.0899999999999999</v>
      </c>
      <c r="AL7" s="3">
        <f t="shared" si="0"/>
        <v>-3.7800000000000011</v>
      </c>
      <c r="AN7" s="3">
        <v>2000</v>
      </c>
      <c r="AO7" s="161">
        <v>-0.26666666666666711</v>
      </c>
      <c r="AP7" s="159">
        <v>0.26500000000000057</v>
      </c>
      <c r="AQ7" s="161">
        <v>-1.1133333333333333</v>
      </c>
      <c r="AR7" s="161">
        <v>-0.33400000000000019</v>
      </c>
      <c r="AS7" s="161">
        <v>-0.94666666666666666</v>
      </c>
      <c r="AT7" s="161">
        <v>-0.25404255319148916</v>
      </c>
      <c r="AU7" s="161">
        <v>-0.53304347826087106</v>
      </c>
      <c r="AV7" s="161">
        <v>-0.45374999999999982</v>
      </c>
      <c r="AW7" s="161">
        <f t="shared" si="1"/>
        <v>-0.45456283726487834</v>
      </c>
    </row>
    <row r="8" spans="1:49" x14ac:dyDescent="0.2">
      <c r="A8" s="7">
        <v>375429098480403</v>
      </c>
      <c r="B8" s="4" t="s">
        <v>51</v>
      </c>
      <c r="C8" s="9">
        <v>17.52</v>
      </c>
      <c r="D8" s="9">
        <v>16.87</v>
      </c>
      <c r="E8" s="9">
        <v>16.89</v>
      </c>
      <c r="F8" s="9">
        <v>16.989999999999998</v>
      </c>
      <c r="G8" s="9">
        <v>16.23</v>
      </c>
      <c r="H8" s="9">
        <v>16.41</v>
      </c>
      <c r="I8" s="9">
        <v>16.32</v>
      </c>
      <c r="J8" s="9">
        <v>16.350000000000001</v>
      </c>
      <c r="K8" s="9">
        <v>18.25</v>
      </c>
      <c r="L8" s="9">
        <v>19.5</v>
      </c>
      <c r="M8" s="9"/>
      <c r="N8" s="9">
        <v>18.14</v>
      </c>
      <c r="O8" s="9">
        <v>19.690000000000001</v>
      </c>
      <c r="P8" s="9">
        <v>16.39</v>
      </c>
      <c r="Q8" s="3">
        <v>14.92</v>
      </c>
      <c r="R8" s="3">
        <v>12.53</v>
      </c>
      <c r="S8" s="3">
        <v>12.61</v>
      </c>
      <c r="T8" s="3">
        <v>15.68</v>
      </c>
      <c r="V8" s="3">
        <f t="shared" si="14"/>
        <v>0.64999999999999858</v>
      </c>
      <c r="W8" s="3">
        <f t="shared" si="2"/>
        <v>-1.9999999999999574E-2</v>
      </c>
      <c r="X8" s="3">
        <f t="shared" si="2"/>
        <v>-9.9999999999997868E-2</v>
      </c>
      <c r="Y8" s="3">
        <f t="shared" si="0"/>
        <v>0.75999999999999801</v>
      </c>
      <c r="Z8" s="3">
        <f t="shared" si="0"/>
        <v>-0.17999999999999972</v>
      </c>
      <c r="AA8" s="3">
        <f t="shared" si="3"/>
        <v>8.9999999999999858E-2</v>
      </c>
      <c r="AB8" s="3">
        <f t="shared" si="4"/>
        <v>-3.0000000000001137E-2</v>
      </c>
      <c r="AC8" s="3">
        <f t="shared" si="5"/>
        <v>-1.8999999999999986</v>
      </c>
      <c r="AD8" s="3">
        <f t="shared" si="6"/>
        <v>-1.25</v>
      </c>
      <c r="AG8" s="3">
        <f t="shared" si="9"/>
        <v>-1.5500000000000007</v>
      </c>
      <c r="AH8" s="3">
        <f t="shared" si="10"/>
        <v>3.3000000000000007</v>
      </c>
      <c r="AI8" s="3">
        <f t="shared" si="11"/>
        <v>1.4700000000000006</v>
      </c>
      <c r="AJ8" s="3">
        <f t="shared" si="12"/>
        <v>2.3900000000000006</v>
      </c>
      <c r="AK8" s="3">
        <f t="shared" si="13"/>
        <v>-8.0000000000000071E-2</v>
      </c>
      <c r="AL8" s="3">
        <f t="shared" si="0"/>
        <v>-3.0700000000000003</v>
      </c>
      <c r="AN8" s="3">
        <v>2001</v>
      </c>
      <c r="AO8" s="159">
        <v>0.35222222222222216</v>
      </c>
      <c r="AP8" s="161">
        <v>-0.24750000000000227</v>
      </c>
      <c r="AQ8" s="159">
        <v>0.33000000000000007</v>
      </c>
      <c r="AR8" s="161">
        <v>-0.19799999999999979</v>
      </c>
      <c r="AS8" s="161">
        <v>-0.43444444444444447</v>
      </c>
      <c r="AT8" s="161">
        <v>-7.042553191489366E-2</v>
      </c>
      <c r="AU8" s="159">
        <v>0.12043478260869517</v>
      </c>
      <c r="AV8" s="161">
        <v>-0.8508</v>
      </c>
      <c r="AW8" s="161">
        <f t="shared" si="1"/>
        <v>-0.12481412144105285</v>
      </c>
    </row>
    <row r="9" spans="1:49" x14ac:dyDescent="0.2">
      <c r="A9" s="7">
        <v>375428098513101</v>
      </c>
      <c r="B9" s="4" t="s">
        <v>52</v>
      </c>
      <c r="C9" s="12">
        <v>14.67</v>
      </c>
      <c r="D9" s="12">
        <v>13.5</v>
      </c>
      <c r="E9" s="12">
        <v>12.16</v>
      </c>
      <c r="F9" s="12">
        <v>12.4</v>
      </c>
      <c r="G9" s="12">
        <v>12.4</v>
      </c>
      <c r="H9" s="12">
        <v>13.33</v>
      </c>
      <c r="I9" s="12">
        <v>13.01</v>
      </c>
      <c r="J9" s="12">
        <v>13.67</v>
      </c>
      <c r="K9" s="12">
        <v>14.58</v>
      </c>
      <c r="L9" s="12">
        <v>15.8</v>
      </c>
      <c r="M9" s="12">
        <v>15.53</v>
      </c>
      <c r="N9" s="12">
        <v>14.13</v>
      </c>
      <c r="O9" s="12">
        <v>15.15</v>
      </c>
      <c r="P9" s="12">
        <v>11.98</v>
      </c>
      <c r="Q9" s="12">
        <v>12.26</v>
      </c>
      <c r="R9" s="3">
        <v>11.05</v>
      </c>
      <c r="S9" s="3">
        <v>11.35</v>
      </c>
      <c r="T9" s="3">
        <v>14.92</v>
      </c>
      <c r="V9" s="3">
        <f t="shared" si="14"/>
        <v>1.17</v>
      </c>
      <c r="W9" s="3">
        <f t="shared" si="2"/>
        <v>1.3399999999999999</v>
      </c>
      <c r="X9" s="3">
        <f t="shared" si="2"/>
        <v>-0.24000000000000021</v>
      </c>
      <c r="Y9" s="3">
        <f t="shared" si="0"/>
        <v>0</v>
      </c>
      <c r="Z9" s="3">
        <f t="shared" si="0"/>
        <v>-0.92999999999999972</v>
      </c>
      <c r="AA9" s="3">
        <f t="shared" si="3"/>
        <v>0.32000000000000028</v>
      </c>
      <c r="AB9" s="3">
        <f t="shared" si="4"/>
        <v>-0.66000000000000014</v>
      </c>
      <c r="AC9" s="3">
        <f t="shared" si="5"/>
        <v>-0.91000000000000014</v>
      </c>
      <c r="AD9" s="3">
        <f t="shared" si="6"/>
        <v>-1.2200000000000006</v>
      </c>
      <c r="AE9" s="3">
        <f t="shared" si="7"/>
        <v>0.27000000000000135</v>
      </c>
      <c r="AF9" s="3">
        <f t="shared" si="8"/>
        <v>1.3999999999999986</v>
      </c>
      <c r="AG9" s="3">
        <f t="shared" si="9"/>
        <v>-1.0199999999999996</v>
      </c>
      <c r="AH9" s="3">
        <f t="shared" si="10"/>
        <v>3.17</v>
      </c>
      <c r="AI9" s="3">
        <f t="shared" si="11"/>
        <v>-0.27999999999999936</v>
      </c>
      <c r="AJ9" s="3">
        <f t="shared" si="12"/>
        <v>1.2099999999999991</v>
      </c>
      <c r="AK9" s="3">
        <f t="shared" si="13"/>
        <v>-0.29999999999999893</v>
      </c>
      <c r="AL9" s="3">
        <f t="shared" si="0"/>
        <v>-3.5700000000000003</v>
      </c>
      <c r="AN9" s="3">
        <v>2002</v>
      </c>
      <c r="AO9" s="161">
        <v>-0.49764705882352928</v>
      </c>
      <c r="AP9" s="159">
        <v>0.70600000000000096</v>
      </c>
      <c r="AQ9" s="161">
        <v>-1.3366666666666667</v>
      </c>
      <c r="AR9" s="161">
        <v>-0.42583333333333351</v>
      </c>
      <c r="AS9" s="161">
        <v>-1.6466666666666658</v>
      </c>
      <c r="AT9" s="161">
        <v>-1.557083333333334</v>
      </c>
      <c r="AU9" s="161">
        <v>-0.38173913043478125</v>
      </c>
      <c r="AV9" s="161">
        <v>-0.79479999999999995</v>
      </c>
      <c r="AW9" s="161">
        <f t="shared" si="1"/>
        <v>-0.74180452365728877</v>
      </c>
    </row>
    <row r="10" spans="1:49" x14ac:dyDescent="0.2">
      <c r="A10" s="181">
        <v>375211098505601</v>
      </c>
      <c r="B10" s="7" t="s">
        <v>53</v>
      </c>
      <c r="I10" s="16">
        <v>7.28</v>
      </c>
      <c r="J10" s="16">
        <v>8.15</v>
      </c>
      <c r="K10" s="16">
        <v>8.9700000000000006</v>
      </c>
      <c r="L10" s="16">
        <v>10.72</v>
      </c>
      <c r="M10" s="16">
        <v>10.16</v>
      </c>
      <c r="N10" s="16">
        <v>8.44</v>
      </c>
      <c r="O10" s="16">
        <v>10.6</v>
      </c>
      <c r="P10" s="16">
        <v>6.63</v>
      </c>
      <c r="Q10" s="16">
        <v>4.68</v>
      </c>
      <c r="R10" s="3">
        <v>6.13</v>
      </c>
      <c r="S10" s="3">
        <v>6.62</v>
      </c>
      <c r="T10" s="3">
        <v>9.2799999999999994</v>
      </c>
      <c r="AB10" s="3">
        <f t="shared" si="4"/>
        <v>-0.87000000000000011</v>
      </c>
      <c r="AC10" s="3">
        <f t="shared" si="5"/>
        <v>-0.82000000000000028</v>
      </c>
      <c r="AD10" s="3">
        <f t="shared" si="6"/>
        <v>-1.75</v>
      </c>
      <c r="AE10" s="3">
        <f t="shared" si="7"/>
        <v>0.5600000000000005</v>
      </c>
      <c r="AF10" s="3">
        <f t="shared" si="8"/>
        <v>1.7200000000000006</v>
      </c>
      <c r="AG10" s="3">
        <f t="shared" si="9"/>
        <v>-2.16</v>
      </c>
      <c r="AH10" s="3">
        <f t="shared" si="10"/>
        <v>3.9699999999999998</v>
      </c>
      <c r="AI10" s="3">
        <f t="shared" si="11"/>
        <v>1.9500000000000002</v>
      </c>
      <c r="AJ10" s="3">
        <f t="shared" si="12"/>
        <v>-1.4500000000000002</v>
      </c>
      <c r="AK10" s="3">
        <f t="shared" si="13"/>
        <v>-0.49000000000000021</v>
      </c>
      <c r="AL10" s="3">
        <f t="shared" si="0"/>
        <v>-2.6599999999999993</v>
      </c>
      <c r="AN10" s="3">
        <v>2003</v>
      </c>
      <c r="AO10" s="161">
        <v>-0.94750000000000012</v>
      </c>
      <c r="AP10" s="161">
        <v>-2.3919999999999995</v>
      </c>
      <c r="AQ10" s="161">
        <v>-0.97100000000000009</v>
      </c>
      <c r="AR10" s="161">
        <v>-0.65249999999999975</v>
      </c>
      <c r="AS10" s="161">
        <v>-2.6183333333333345</v>
      </c>
      <c r="AT10" s="161">
        <v>-2.0659574468085111</v>
      </c>
      <c r="AU10" s="161">
        <v>-2.0718181818181827</v>
      </c>
      <c r="AV10" s="161">
        <v>-0.78639999999999988</v>
      </c>
      <c r="AW10" s="161">
        <f t="shared" si="1"/>
        <v>-1.5631886202450034</v>
      </c>
    </row>
    <row r="11" spans="1:49" x14ac:dyDescent="0.2">
      <c r="A11" s="181">
        <v>375257098523601</v>
      </c>
      <c r="B11" s="3" t="s">
        <v>54</v>
      </c>
      <c r="J11" s="24">
        <v>22.77</v>
      </c>
      <c r="K11" s="24">
        <v>23.55</v>
      </c>
      <c r="L11" s="24">
        <v>24.86</v>
      </c>
      <c r="M11" s="24">
        <v>24.66</v>
      </c>
      <c r="N11" s="24">
        <v>23.01</v>
      </c>
      <c r="O11" s="24">
        <v>24.86</v>
      </c>
      <c r="P11" s="24">
        <v>20.92</v>
      </c>
      <c r="Q11" s="24">
        <v>21.69</v>
      </c>
      <c r="R11" s="3">
        <v>21.18</v>
      </c>
      <c r="S11" s="3">
        <v>21.95</v>
      </c>
      <c r="T11" s="3">
        <v>24.29</v>
      </c>
      <c r="AC11" s="3">
        <f t="shared" si="5"/>
        <v>-0.78000000000000114</v>
      </c>
      <c r="AD11" s="3">
        <f t="shared" si="6"/>
        <v>-1.3099999999999987</v>
      </c>
      <c r="AE11" s="3">
        <f t="shared" si="7"/>
        <v>0.19999999999999929</v>
      </c>
      <c r="AF11" s="3">
        <f t="shared" si="8"/>
        <v>1.6499999999999986</v>
      </c>
      <c r="AG11" s="3">
        <f t="shared" si="9"/>
        <v>-1.8499999999999979</v>
      </c>
      <c r="AH11" s="3">
        <f t="shared" si="10"/>
        <v>3.9399999999999977</v>
      </c>
      <c r="AI11" s="3">
        <f t="shared" si="11"/>
        <v>-0.76999999999999957</v>
      </c>
      <c r="AJ11" s="3">
        <f t="shared" si="12"/>
        <v>0.51000000000000156</v>
      </c>
      <c r="AK11" s="3">
        <f t="shared" si="13"/>
        <v>-0.76999999999999957</v>
      </c>
      <c r="AL11" s="3">
        <f t="shared" si="0"/>
        <v>-2.34</v>
      </c>
      <c r="AN11" s="3">
        <v>2004</v>
      </c>
      <c r="AO11" s="161">
        <v>-1.1919999999999999</v>
      </c>
      <c r="AP11" s="161">
        <v>-1.7400000000000002</v>
      </c>
      <c r="AQ11" s="161">
        <v>-1.587</v>
      </c>
      <c r="AR11" s="161">
        <v>-0.75249999999999995</v>
      </c>
      <c r="AS11" s="161">
        <v>-2.0199999999999991</v>
      </c>
      <c r="AT11" s="161">
        <v>-1.6010204081632653</v>
      </c>
      <c r="AU11" s="161">
        <v>-1.4017391304347822</v>
      </c>
      <c r="AV11" s="161">
        <v>-0.77120000000000033</v>
      </c>
      <c r="AW11" s="161">
        <f t="shared" si="1"/>
        <v>-1.3831824423247558</v>
      </c>
    </row>
    <row r="12" spans="1:49" x14ac:dyDescent="0.2">
      <c r="A12" s="181">
        <v>375337098533301</v>
      </c>
      <c r="B12" s="3" t="s">
        <v>55</v>
      </c>
      <c r="J12" s="25">
        <v>16.489999999999998</v>
      </c>
      <c r="K12" s="25">
        <v>17.850000000000001</v>
      </c>
      <c r="L12" s="25">
        <v>19.079999999999998</v>
      </c>
      <c r="M12" s="25">
        <v>19.02</v>
      </c>
      <c r="N12" s="25">
        <v>17.18</v>
      </c>
      <c r="O12" s="25">
        <v>19.309999999999999</v>
      </c>
      <c r="P12" s="25">
        <v>13.84</v>
      </c>
      <c r="Q12" s="25">
        <v>13.96</v>
      </c>
      <c r="R12" s="3">
        <v>13</v>
      </c>
      <c r="S12" s="3">
        <v>14.29</v>
      </c>
      <c r="T12" s="3">
        <v>17.32</v>
      </c>
      <c r="AC12" s="3">
        <f t="shared" si="5"/>
        <v>-1.360000000000003</v>
      </c>
      <c r="AD12" s="3">
        <f t="shared" si="6"/>
        <v>-1.2299999999999969</v>
      </c>
      <c r="AE12" s="3">
        <f t="shared" si="7"/>
        <v>5.9999999999998721E-2</v>
      </c>
      <c r="AF12" s="3">
        <f t="shared" si="8"/>
        <v>1.8399999999999999</v>
      </c>
      <c r="AG12" s="3">
        <f t="shared" si="9"/>
        <v>-2.129999999999999</v>
      </c>
      <c r="AH12" s="3">
        <f t="shared" si="10"/>
        <v>5.4699999999999989</v>
      </c>
      <c r="AI12" s="3">
        <f t="shared" si="11"/>
        <v>-0.12000000000000099</v>
      </c>
      <c r="AJ12" s="3">
        <f t="shared" si="12"/>
        <v>0.96000000000000085</v>
      </c>
      <c r="AK12" s="3">
        <f t="shared" si="13"/>
        <v>-1.2899999999999991</v>
      </c>
      <c r="AL12" s="3">
        <f t="shared" si="0"/>
        <v>-3.0300000000000011</v>
      </c>
      <c r="AN12" s="3">
        <v>2005</v>
      </c>
      <c r="AO12" s="159">
        <v>0.69733333333333336</v>
      </c>
      <c r="AP12" s="159">
        <v>0.19750000000000156</v>
      </c>
      <c r="AQ12" s="159">
        <v>0.95600000000000018</v>
      </c>
      <c r="AR12" s="159">
        <v>1.125833333333333</v>
      </c>
      <c r="AS12" s="161">
        <v>-1.1150000000000004</v>
      </c>
      <c r="AT12" s="161">
        <v>-0.34489795918367361</v>
      </c>
      <c r="AU12" s="161">
        <v>-0.89999999999999991</v>
      </c>
      <c r="AV12" s="159">
        <v>0.77333333333333343</v>
      </c>
      <c r="AW12" s="159">
        <f t="shared" si="1"/>
        <v>0.17376275510204098</v>
      </c>
    </row>
    <row r="13" spans="1:49" x14ac:dyDescent="0.2">
      <c r="A13" s="181">
        <v>375429098480401</v>
      </c>
      <c r="B13" s="3" t="s">
        <v>56</v>
      </c>
      <c r="C13" s="13">
        <v>22.25</v>
      </c>
      <c r="D13" s="13">
        <v>21.82</v>
      </c>
      <c r="E13" s="13">
        <v>22.22</v>
      </c>
      <c r="F13" s="13">
        <v>22.14</v>
      </c>
      <c r="G13" s="13">
        <v>22.06</v>
      </c>
      <c r="H13" s="13">
        <v>22.32</v>
      </c>
      <c r="I13" s="13">
        <v>22.17</v>
      </c>
      <c r="J13" s="13">
        <v>22.57</v>
      </c>
      <c r="K13" s="13">
        <v>22.9</v>
      </c>
      <c r="L13" s="13">
        <v>23.41</v>
      </c>
      <c r="M13" s="13"/>
      <c r="N13" s="13">
        <v>23.63</v>
      </c>
      <c r="O13" s="13">
        <v>24.15</v>
      </c>
      <c r="P13" s="13">
        <v>23.2</v>
      </c>
      <c r="Q13" s="13">
        <v>22.89</v>
      </c>
      <c r="R13" s="3">
        <v>22.18</v>
      </c>
      <c r="S13" s="3">
        <v>21.89</v>
      </c>
      <c r="T13" s="3">
        <v>22.44</v>
      </c>
      <c r="V13" s="3">
        <f t="shared" si="14"/>
        <v>0.42999999999999972</v>
      </c>
      <c r="W13" s="3">
        <f t="shared" si="2"/>
        <v>-0.39999999999999858</v>
      </c>
      <c r="X13" s="3">
        <f t="shared" si="2"/>
        <v>7.9999999999998295E-2</v>
      </c>
      <c r="Y13" s="3">
        <f t="shared" si="0"/>
        <v>8.0000000000001847E-2</v>
      </c>
      <c r="Z13" s="3">
        <f t="shared" si="0"/>
        <v>-0.26000000000000156</v>
      </c>
      <c r="AA13" s="3">
        <f t="shared" si="3"/>
        <v>0.14999999999999858</v>
      </c>
      <c r="AB13" s="3">
        <f t="shared" si="4"/>
        <v>-0.39999999999999858</v>
      </c>
      <c r="AC13" s="3">
        <f t="shared" si="5"/>
        <v>-0.32999999999999829</v>
      </c>
      <c r="AD13" s="3">
        <f t="shared" si="6"/>
        <v>-0.51000000000000156</v>
      </c>
      <c r="AG13" s="3">
        <f t="shared" si="9"/>
        <v>-0.51999999999999957</v>
      </c>
      <c r="AH13" s="3">
        <f t="shared" si="10"/>
        <v>0.94999999999999929</v>
      </c>
      <c r="AI13" s="3">
        <f t="shared" si="11"/>
        <v>0.30999999999999872</v>
      </c>
      <c r="AJ13" s="3">
        <f t="shared" si="12"/>
        <v>0.71000000000000085</v>
      </c>
      <c r="AK13" s="3">
        <f t="shared" si="13"/>
        <v>0.28999999999999915</v>
      </c>
      <c r="AL13" s="3">
        <f t="shared" si="0"/>
        <v>-0.55000000000000071</v>
      </c>
      <c r="AN13" s="3">
        <v>2006</v>
      </c>
      <c r="AO13" s="159">
        <v>0.84866666666666624</v>
      </c>
      <c r="AP13" s="161">
        <v>-0.3433333333333361</v>
      </c>
      <c r="AQ13" s="159">
        <v>0.81299999999999917</v>
      </c>
      <c r="AR13" s="161">
        <v>-0.32545454545454527</v>
      </c>
      <c r="AS13" s="161">
        <v>-0.36333333333333312</v>
      </c>
      <c r="AT13" s="161">
        <v>-0.24142857142857149</v>
      </c>
      <c r="AU13" s="161">
        <v>-5.7083333333332632E-2</v>
      </c>
      <c r="AV13" s="159">
        <v>0.6429166666666668</v>
      </c>
      <c r="AW13" s="159">
        <f t="shared" si="1"/>
        <v>0.12174377705627672</v>
      </c>
    </row>
    <row r="14" spans="1:49" x14ac:dyDescent="0.2">
      <c r="A14" s="181">
        <v>375429098480402</v>
      </c>
      <c r="B14" s="3" t="s">
        <v>57</v>
      </c>
      <c r="C14" s="13">
        <v>13.95</v>
      </c>
      <c r="D14" s="13">
        <v>14.17</v>
      </c>
      <c r="E14" s="13">
        <v>12.67</v>
      </c>
      <c r="F14" s="13">
        <v>11.82</v>
      </c>
      <c r="G14" s="13">
        <v>11.25</v>
      </c>
      <c r="H14" s="13">
        <v>12.05</v>
      </c>
      <c r="I14" s="13">
        <v>11.98</v>
      </c>
      <c r="J14" s="13">
        <v>12.35</v>
      </c>
      <c r="K14" s="13">
        <v>14.45</v>
      </c>
      <c r="L14" s="13">
        <v>15.96</v>
      </c>
      <c r="M14" s="13"/>
      <c r="N14" s="13">
        <v>13.91</v>
      </c>
      <c r="O14" s="13">
        <v>15.7</v>
      </c>
      <c r="P14" s="13">
        <v>10.66</v>
      </c>
      <c r="Q14" s="13">
        <v>9.4499999999999993</v>
      </c>
      <c r="R14" s="3">
        <v>6.77</v>
      </c>
      <c r="S14" s="3">
        <v>7.71</v>
      </c>
      <c r="T14" s="3">
        <v>12.65</v>
      </c>
      <c r="V14" s="3">
        <f t="shared" si="14"/>
        <v>-0.22000000000000064</v>
      </c>
      <c r="W14" s="3">
        <f t="shared" si="2"/>
        <v>1.5</v>
      </c>
      <c r="X14" s="3">
        <f t="shared" si="2"/>
        <v>0.84999999999999964</v>
      </c>
      <c r="Y14" s="3">
        <f t="shared" si="0"/>
        <v>0.57000000000000028</v>
      </c>
      <c r="Z14" s="3">
        <f t="shared" si="0"/>
        <v>-0.80000000000000071</v>
      </c>
      <c r="AA14" s="3">
        <f t="shared" si="3"/>
        <v>7.0000000000000284E-2</v>
      </c>
      <c r="AB14" s="3">
        <f t="shared" si="4"/>
        <v>-0.36999999999999922</v>
      </c>
      <c r="AC14" s="3">
        <f t="shared" si="5"/>
        <v>-2.0999999999999996</v>
      </c>
      <c r="AD14" s="3">
        <f t="shared" si="6"/>
        <v>-1.5100000000000016</v>
      </c>
      <c r="AG14" s="3">
        <f t="shared" si="9"/>
        <v>-1.7899999999999991</v>
      </c>
      <c r="AH14" s="3">
        <f t="shared" si="10"/>
        <v>5.0399999999999991</v>
      </c>
      <c r="AI14" s="3">
        <f t="shared" si="11"/>
        <v>1.2100000000000009</v>
      </c>
      <c r="AJ14" s="3">
        <f t="shared" si="12"/>
        <v>2.6799999999999997</v>
      </c>
      <c r="AK14" s="3">
        <f t="shared" si="13"/>
        <v>-0.94000000000000039</v>
      </c>
      <c r="AL14" s="3">
        <f t="shared" si="0"/>
        <v>-4.9400000000000004</v>
      </c>
      <c r="AN14" s="3">
        <v>2007</v>
      </c>
      <c r="AO14" s="161">
        <v>-0.90449999999999964</v>
      </c>
      <c r="AP14" s="161">
        <v>-0.72666666666666657</v>
      </c>
      <c r="AQ14" s="161">
        <v>-2.0909999999999997</v>
      </c>
      <c r="AR14" s="161">
        <v>-0.59666666666666679</v>
      </c>
      <c r="AS14" s="161">
        <v>-2.15</v>
      </c>
      <c r="AT14" s="161">
        <v>-1.9350000000000007</v>
      </c>
      <c r="AU14" s="161">
        <v>-1.222083333333335</v>
      </c>
      <c r="AV14" s="161">
        <v>-2.1156000000000006</v>
      </c>
      <c r="AW14" s="161">
        <f t="shared" si="1"/>
        <v>-1.4676895833333337</v>
      </c>
    </row>
    <row r="15" spans="1:49" x14ac:dyDescent="0.2">
      <c r="A15" s="181">
        <v>375619098491001</v>
      </c>
      <c r="B15" s="3" t="s">
        <v>58</v>
      </c>
      <c r="I15" s="17">
        <v>19.12</v>
      </c>
      <c r="J15" s="17">
        <v>19.690000000000001</v>
      </c>
      <c r="K15" s="17">
        <v>20.63</v>
      </c>
      <c r="L15" s="17">
        <v>21.85</v>
      </c>
      <c r="M15" s="17">
        <v>20.68</v>
      </c>
      <c r="N15" s="17">
        <v>19.670000000000002</v>
      </c>
      <c r="O15" s="17">
        <v>20.56</v>
      </c>
      <c r="P15" s="17">
        <v>18.059999999999999</v>
      </c>
      <c r="Q15" s="17">
        <v>18.43</v>
      </c>
      <c r="R15" s="3">
        <v>17.670000000000002</v>
      </c>
      <c r="S15" s="3">
        <v>17.920000000000002</v>
      </c>
      <c r="T15" s="3">
        <v>20.11</v>
      </c>
      <c r="AB15" s="3">
        <f t="shared" si="4"/>
        <v>-0.57000000000000028</v>
      </c>
      <c r="AC15" s="3">
        <f t="shared" si="5"/>
        <v>-0.93999999999999773</v>
      </c>
      <c r="AD15" s="3">
        <f t="shared" si="6"/>
        <v>-1.2200000000000024</v>
      </c>
      <c r="AE15" s="3">
        <f t="shared" si="7"/>
        <v>1.1700000000000017</v>
      </c>
      <c r="AF15" s="3">
        <f t="shared" si="8"/>
        <v>1.009999999999998</v>
      </c>
      <c r="AG15" s="3">
        <f t="shared" si="9"/>
        <v>-0.88999999999999702</v>
      </c>
      <c r="AH15" s="3">
        <f t="shared" si="10"/>
        <v>2.5</v>
      </c>
      <c r="AI15" s="3">
        <f t="shared" si="11"/>
        <v>-0.37000000000000099</v>
      </c>
      <c r="AJ15" s="3">
        <f t="shared" si="12"/>
        <v>0.75999999999999801</v>
      </c>
      <c r="AK15" s="3">
        <f t="shared" si="13"/>
        <v>-0.25</v>
      </c>
      <c r="AL15" s="3">
        <f t="shared" si="0"/>
        <v>-2.1899999999999977</v>
      </c>
      <c r="AN15" s="3">
        <v>2008</v>
      </c>
      <c r="AO15" s="159">
        <v>3.0210000000000004</v>
      </c>
      <c r="AP15" s="159">
        <v>5.2975000000000012</v>
      </c>
      <c r="AQ15" s="159">
        <v>4.24</v>
      </c>
      <c r="AR15" s="159">
        <v>2.6908333333333334</v>
      </c>
      <c r="AS15" s="159">
        <v>4.8866666666666667</v>
      </c>
      <c r="AT15" s="159">
        <v>3.343799999999999</v>
      </c>
      <c r="AU15" s="159">
        <v>1.4045833333333324</v>
      </c>
      <c r="AV15" s="159">
        <v>4.6554166666666674</v>
      </c>
      <c r="AW15" s="159">
        <f t="shared" si="1"/>
        <v>3.692475</v>
      </c>
    </row>
    <row r="16" spans="1:49" x14ac:dyDescent="0.2">
      <c r="A16" s="182">
        <v>375633098483701</v>
      </c>
      <c r="B16" s="3" t="s">
        <v>59</v>
      </c>
      <c r="I16" s="18">
        <v>20.71</v>
      </c>
      <c r="J16" s="18">
        <v>21.03</v>
      </c>
      <c r="K16" s="18">
        <v>22.62</v>
      </c>
      <c r="L16" s="18">
        <v>23.83</v>
      </c>
      <c r="M16" s="18">
        <v>23.11</v>
      </c>
      <c r="N16" s="18">
        <v>21.96</v>
      </c>
      <c r="O16" s="18">
        <v>22.93</v>
      </c>
      <c r="P16" s="18">
        <v>19.55</v>
      </c>
      <c r="Q16" s="18">
        <v>19.88</v>
      </c>
      <c r="R16" s="3">
        <v>18.440000000000001</v>
      </c>
      <c r="S16" s="3">
        <v>18.68</v>
      </c>
      <c r="T16" s="3">
        <v>21.43</v>
      </c>
      <c r="AB16" s="3">
        <f t="shared" si="4"/>
        <v>-0.32000000000000028</v>
      </c>
      <c r="AC16" s="3">
        <f t="shared" si="5"/>
        <v>-1.5899999999999999</v>
      </c>
      <c r="AD16" s="3">
        <f t="shared" si="6"/>
        <v>-1.2099999999999973</v>
      </c>
      <c r="AE16" s="3">
        <f t="shared" si="7"/>
        <v>0.71999999999999886</v>
      </c>
      <c r="AF16" s="3">
        <f t="shared" si="8"/>
        <v>1.1499999999999986</v>
      </c>
      <c r="AG16" s="3">
        <f t="shared" si="9"/>
        <v>-0.96999999999999886</v>
      </c>
      <c r="AH16" s="3">
        <f t="shared" si="10"/>
        <v>3.379999999999999</v>
      </c>
      <c r="AI16" s="3">
        <f t="shared" si="11"/>
        <v>-0.32999999999999829</v>
      </c>
      <c r="AJ16" s="3">
        <f t="shared" si="12"/>
        <v>1.4399999999999977</v>
      </c>
      <c r="AK16" s="3">
        <f t="shared" si="13"/>
        <v>-0.23999999999999844</v>
      </c>
      <c r="AL16" s="3">
        <f t="shared" si="0"/>
        <v>-2.75</v>
      </c>
      <c r="AN16" s="3">
        <v>2009</v>
      </c>
      <c r="AO16" s="159">
        <v>0.31700000000000017</v>
      </c>
      <c r="AP16" s="159">
        <v>1.0579999999999998</v>
      </c>
      <c r="AQ16" s="159">
        <v>0.20200000000000032</v>
      </c>
      <c r="AR16" s="159">
        <v>0.66416666666666668</v>
      </c>
      <c r="AS16" s="159">
        <v>0.43333333333333313</v>
      </c>
      <c r="AT16" s="159">
        <v>0.40940000000000043</v>
      </c>
      <c r="AU16" s="159">
        <v>0.12125000000000097</v>
      </c>
      <c r="AV16" s="159">
        <v>1.5640000000000001</v>
      </c>
      <c r="AW16" s="159">
        <f t="shared" si="1"/>
        <v>0.59614375000000019</v>
      </c>
    </row>
    <row r="17" spans="1:49" x14ac:dyDescent="0.2">
      <c r="A17" s="182">
        <v>375633098491001</v>
      </c>
      <c r="B17" s="3" t="s">
        <v>60</v>
      </c>
      <c r="I17" s="19">
        <v>19.420000000000002</v>
      </c>
      <c r="J17" s="19">
        <v>19.940000000000001</v>
      </c>
      <c r="K17" s="19">
        <v>20.8</v>
      </c>
      <c r="L17" s="19">
        <v>22.22</v>
      </c>
      <c r="M17" s="19">
        <v>21.16</v>
      </c>
      <c r="N17" s="19">
        <v>20.05</v>
      </c>
      <c r="O17" s="19">
        <v>20.94</v>
      </c>
      <c r="P17" s="19">
        <v>18.21</v>
      </c>
      <c r="Q17" s="19">
        <v>18.72</v>
      </c>
      <c r="R17" s="3">
        <v>18.02</v>
      </c>
      <c r="S17" s="3">
        <v>18.309999999999999</v>
      </c>
      <c r="T17" s="3">
        <v>20.3</v>
      </c>
      <c r="AB17" s="3">
        <f t="shared" si="4"/>
        <v>-0.51999999999999957</v>
      </c>
      <c r="AC17" s="3">
        <f t="shared" si="5"/>
        <v>-0.85999999999999943</v>
      </c>
      <c r="AD17" s="3">
        <f t="shared" si="6"/>
        <v>-1.4199999999999982</v>
      </c>
      <c r="AE17" s="3">
        <f t="shared" si="7"/>
        <v>1.0599999999999987</v>
      </c>
      <c r="AF17" s="3">
        <f t="shared" si="8"/>
        <v>1.1099999999999994</v>
      </c>
      <c r="AG17" s="3">
        <f t="shared" si="9"/>
        <v>-0.89000000000000057</v>
      </c>
      <c r="AH17" s="3">
        <f t="shared" si="10"/>
        <v>2.7300000000000004</v>
      </c>
      <c r="AI17" s="3">
        <f t="shared" si="11"/>
        <v>-0.50999999999999801</v>
      </c>
      <c r="AJ17" s="3">
        <f t="shared" si="12"/>
        <v>0.69999999999999929</v>
      </c>
      <c r="AK17" s="3">
        <f t="shared" si="13"/>
        <v>-0.28999999999999915</v>
      </c>
      <c r="AL17" s="3">
        <f t="shared" si="0"/>
        <v>-1.990000000000002</v>
      </c>
      <c r="AN17" s="3">
        <v>2010</v>
      </c>
      <c r="AO17" s="159">
        <v>1.0304999999999995</v>
      </c>
      <c r="AP17" s="159">
        <v>1.6500000000000008</v>
      </c>
      <c r="AQ17" s="159">
        <v>0.42799999999999983</v>
      </c>
      <c r="AR17" s="159">
        <v>0.18583333333333338</v>
      </c>
      <c r="AS17" s="159">
        <v>0.87916666666666698</v>
      </c>
      <c r="AT17" s="159">
        <v>0.12938775510204073</v>
      </c>
      <c r="AU17" s="159">
        <v>0.53280000000000061</v>
      </c>
      <c r="AV17" s="159">
        <v>0.99384615384615371</v>
      </c>
      <c r="AW17" s="159">
        <f t="shared" si="1"/>
        <v>0.72869173861852454</v>
      </c>
    </row>
    <row r="18" spans="1:49" x14ac:dyDescent="0.2">
      <c r="A18" s="182">
        <v>375639098481201</v>
      </c>
      <c r="B18" s="3" t="s">
        <v>61</v>
      </c>
      <c r="D18" s="5"/>
      <c r="I18" s="20">
        <v>13.91</v>
      </c>
      <c r="J18" s="20">
        <v>14.12</v>
      </c>
      <c r="K18" s="20">
        <v>15.85</v>
      </c>
      <c r="L18" s="20">
        <v>17</v>
      </c>
      <c r="M18" s="20">
        <v>16.440000000000001</v>
      </c>
      <c r="N18" s="20">
        <v>15.45</v>
      </c>
      <c r="O18" s="20">
        <v>16.25</v>
      </c>
      <c r="P18" s="20">
        <v>12.83</v>
      </c>
      <c r="Q18" s="20">
        <v>12.6</v>
      </c>
      <c r="R18" s="3">
        <v>10.93</v>
      </c>
      <c r="S18" s="3">
        <v>11.13</v>
      </c>
      <c r="T18" s="3">
        <v>14.14</v>
      </c>
      <c r="AB18" s="3">
        <f t="shared" si="4"/>
        <v>-0.20999999999999908</v>
      </c>
      <c r="AC18" s="3">
        <f t="shared" si="5"/>
        <v>-1.7300000000000004</v>
      </c>
      <c r="AD18" s="3">
        <f t="shared" si="6"/>
        <v>-1.1500000000000004</v>
      </c>
      <c r="AE18" s="3">
        <f t="shared" si="7"/>
        <v>0.55999999999999872</v>
      </c>
      <c r="AF18" s="3">
        <f t="shared" si="8"/>
        <v>0.99000000000000199</v>
      </c>
      <c r="AG18" s="3">
        <f t="shared" si="9"/>
        <v>-0.80000000000000071</v>
      </c>
      <c r="AH18" s="3">
        <f t="shared" si="10"/>
        <v>3.42</v>
      </c>
      <c r="AI18" s="3">
        <f t="shared" si="11"/>
        <v>0.23000000000000043</v>
      </c>
      <c r="AJ18" s="3">
        <f t="shared" si="12"/>
        <v>1.67</v>
      </c>
      <c r="AK18" s="3">
        <f t="shared" si="13"/>
        <v>-0.20000000000000107</v>
      </c>
      <c r="AL18" s="3">
        <f t="shared" si="0"/>
        <v>-3.01</v>
      </c>
      <c r="AN18" s="3">
        <v>2011</v>
      </c>
      <c r="AO18" s="161">
        <v>-0.49199999999999983</v>
      </c>
      <c r="AP18" s="161">
        <v>-0.57500000000000107</v>
      </c>
      <c r="AQ18" s="161">
        <v>-0.25700000000000001</v>
      </c>
      <c r="AR18" s="161">
        <v>-0.88750000000000051</v>
      </c>
      <c r="AS18" s="161">
        <v>-8.5000000000000034E-2</v>
      </c>
      <c r="AT18" s="159">
        <v>0.25391304347826116</v>
      </c>
      <c r="AU18" s="161">
        <v>-0.23400000000000054</v>
      </c>
      <c r="AV18" s="161">
        <v>-2.1876923076923083</v>
      </c>
      <c r="AW18" s="161">
        <f t="shared" si="1"/>
        <v>-0.55803490802675615</v>
      </c>
    </row>
    <row r="19" spans="1:49" x14ac:dyDescent="0.2">
      <c r="A19" s="182">
        <v>375955098475601</v>
      </c>
      <c r="B19" s="3" t="s">
        <v>62</v>
      </c>
      <c r="I19" s="21">
        <v>5.37</v>
      </c>
      <c r="J19" s="21">
        <v>5.73</v>
      </c>
      <c r="K19" s="21">
        <v>5.51</v>
      </c>
      <c r="L19" s="21">
        <v>6.51</v>
      </c>
      <c r="M19" s="21">
        <v>5.05</v>
      </c>
      <c r="N19" s="21">
        <v>5.17</v>
      </c>
      <c r="O19" s="21">
        <v>4.99</v>
      </c>
      <c r="P19" s="21">
        <v>5.01</v>
      </c>
      <c r="Q19" s="21">
        <v>5.38</v>
      </c>
      <c r="R19" s="3">
        <v>5.22</v>
      </c>
      <c r="S19" s="3">
        <v>5.57</v>
      </c>
      <c r="T19" s="3">
        <v>6.85</v>
      </c>
      <c r="AB19" s="3">
        <f t="shared" si="4"/>
        <v>-0.36000000000000032</v>
      </c>
      <c r="AC19" s="3">
        <f t="shared" si="5"/>
        <v>0.22000000000000064</v>
      </c>
      <c r="AD19" s="3">
        <f t="shared" si="6"/>
        <v>-1</v>
      </c>
      <c r="AE19" s="3">
        <f t="shared" si="7"/>
        <v>1.46</v>
      </c>
      <c r="AF19" s="3">
        <f t="shared" si="8"/>
        <v>-0.12000000000000011</v>
      </c>
      <c r="AG19" s="3">
        <f t="shared" si="9"/>
        <v>0.17999999999999972</v>
      </c>
      <c r="AH19" s="3">
        <f t="shared" si="10"/>
        <v>-1.9999999999999574E-2</v>
      </c>
      <c r="AI19" s="3">
        <f t="shared" si="11"/>
        <v>-0.37000000000000011</v>
      </c>
      <c r="AJ19" s="3">
        <f t="shared" si="12"/>
        <v>0.16000000000000014</v>
      </c>
      <c r="AK19" s="3">
        <f t="shared" si="13"/>
        <v>-0.35000000000000053</v>
      </c>
      <c r="AL19" s="3">
        <f t="shared" si="0"/>
        <v>-1.2799999999999994</v>
      </c>
      <c r="AN19" s="3">
        <v>2012</v>
      </c>
      <c r="AO19" s="161">
        <v>-2.4400000000000004</v>
      </c>
      <c r="AP19" s="161">
        <v>-3.2899999999999991</v>
      </c>
      <c r="AQ19" s="161">
        <v>-3.2722222222222226</v>
      </c>
      <c r="AR19" s="161">
        <v>-2.6391666666666667</v>
      </c>
      <c r="AS19" s="161">
        <v>-3.8474999999999997</v>
      </c>
      <c r="AT19" s="161">
        <v>-2.7611363636363642</v>
      </c>
      <c r="AU19" s="161">
        <v>-2.1474999999999986</v>
      </c>
      <c r="AV19" s="161">
        <v>-3.7782608695652176</v>
      </c>
      <c r="AW19" s="161">
        <f t="shared" si="1"/>
        <v>-3.0219732652613089</v>
      </c>
    </row>
    <row r="20" spans="1:49" x14ac:dyDescent="0.2">
      <c r="A20" s="182">
        <v>375955098475602</v>
      </c>
      <c r="B20" s="3" t="s">
        <v>63</v>
      </c>
      <c r="I20" s="22">
        <v>5.83</v>
      </c>
      <c r="J20" s="22">
        <v>6.32</v>
      </c>
      <c r="K20" s="22">
        <v>6.57</v>
      </c>
      <c r="L20" s="22">
        <v>7.49</v>
      </c>
      <c r="M20" s="22">
        <v>5.9</v>
      </c>
      <c r="N20" s="22">
        <v>6.08</v>
      </c>
      <c r="O20" s="22">
        <v>5.85</v>
      </c>
      <c r="P20" s="22">
        <v>5.21</v>
      </c>
      <c r="Q20" s="22">
        <v>5.55</v>
      </c>
      <c r="R20" s="3">
        <v>5.34</v>
      </c>
      <c r="S20" s="3">
        <v>5.69</v>
      </c>
      <c r="T20" s="3">
        <v>7.27</v>
      </c>
      <c r="AB20" s="3">
        <f t="shared" si="4"/>
        <v>-0.49000000000000021</v>
      </c>
      <c r="AC20" s="3">
        <f t="shared" si="5"/>
        <v>-0.25</v>
      </c>
      <c r="AD20" s="3">
        <f t="shared" si="6"/>
        <v>-0.91999999999999993</v>
      </c>
      <c r="AE20" s="3">
        <f t="shared" si="7"/>
        <v>1.5899999999999999</v>
      </c>
      <c r="AF20" s="3">
        <f t="shared" si="8"/>
        <v>-0.17999999999999972</v>
      </c>
      <c r="AG20" s="3">
        <f t="shared" si="9"/>
        <v>0.23000000000000043</v>
      </c>
      <c r="AH20" s="3">
        <f t="shared" si="10"/>
        <v>0.63999999999999968</v>
      </c>
      <c r="AI20" s="3">
        <f t="shared" si="11"/>
        <v>-0.33999999999999986</v>
      </c>
      <c r="AJ20" s="3">
        <f t="shared" si="12"/>
        <v>0.20999999999999996</v>
      </c>
      <c r="AK20" s="3">
        <f t="shared" si="13"/>
        <v>-0.35000000000000053</v>
      </c>
      <c r="AL20" s="3">
        <f t="shared" si="13"/>
        <v>-1.5799999999999992</v>
      </c>
      <c r="AN20" s="3" t="s">
        <v>210</v>
      </c>
      <c r="AO20" s="161">
        <f>SUM(AO16:AO19)</f>
        <v>-1.5845000000000005</v>
      </c>
      <c r="AP20" s="161">
        <f t="shared" ref="AP20:AW20" si="15">SUM(AP16:AP19)</f>
        <v>-1.1569999999999996</v>
      </c>
      <c r="AQ20" s="161">
        <f t="shared" si="15"/>
        <v>-2.8992222222222224</v>
      </c>
      <c r="AR20" s="161">
        <f t="shared" si="15"/>
        <v>-2.6766666666666672</v>
      </c>
      <c r="AS20" s="161">
        <f t="shared" si="15"/>
        <v>-2.6199999999999997</v>
      </c>
      <c r="AT20" s="161">
        <f t="shared" si="15"/>
        <v>-1.9684355650560619</v>
      </c>
      <c r="AU20" s="161">
        <f t="shared" si="15"/>
        <v>-1.7274499999999975</v>
      </c>
      <c r="AV20" s="161">
        <f t="shared" si="15"/>
        <v>-3.4081070234113722</v>
      </c>
      <c r="AW20" s="161">
        <f t="shared" si="15"/>
        <v>-2.2551726846695406</v>
      </c>
    </row>
    <row r="21" spans="1:49" x14ac:dyDescent="0.2">
      <c r="A21" s="182">
        <v>375956098491001</v>
      </c>
      <c r="B21" s="3" t="s">
        <v>64</v>
      </c>
      <c r="I21" s="23">
        <v>28.6</v>
      </c>
      <c r="J21" s="23">
        <v>28.78</v>
      </c>
      <c r="K21" s="23">
        <v>30.14</v>
      </c>
      <c r="L21" s="23">
        <v>31.29</v>
      </c>
      <c r="M21" s="23">
        <v>30.74</v>
      </c>
      <c r="N21" s="23">
        <v>30.6</v>
      </c>
      <c r="O21" s="23">
        <v>31.53</v>
      </c>
      <c r="P21" s="23">
        <v>26.99</v>
      </c>
      <c r="Q21" s="23">
        <v>26.75</v>
      </c>
      <c r="R21" s="3">
        <v>25.66</v>
      </c>
      <c r="S21" s="3">
        <v>26.52</v>
      </c>
      <c r="T21" s="3">
        <v>29.53</v>
      </c>
      <c r="AB21" s="3">
        <f t="shared" si="4"/>
        <v>-0.17999999999999972</v>
      </c>
      <c r="AC21" s="3">
        <f t="shared" si="5"/>
        <v>-1.3599999999999994</v>
      </c>
      <c r="AD21" s="3">
        <f t="shared" si="6"/>
        <v>-1.1499999999999986</v>
      </c>
      <c r="AE21" s="3">
        <f t="shared" si="7"/>
        <v>0.55000000000000071</v>
      </c>
      <c r="AF21" s="3">
        <f t="shared" si="8"/>
        <v>0.13999999999999702</v>
      </c>
      <c r="AG21" s="3">
        <f t="shared" si="9"/>
        <v>-0.92999999999999972</v>
      </c>
      <c r="AH21" s="3">
        <f t="shared" si="10"/>
        <v>4.5400000000000027</v>
      </c>
      <c r="AI21" s="3">
        <f t="shared" si="11"/>
        <v>0.23999999999999844</v>
      </c>
      <c r="AJ21" s="3">
        <f t="shared" si="12"/>
        <v>1.0899999999999999</v>
      </c>
      <c r="AK21" s="3">
        <f t="shared" si="13"/>
        <v>-0.85999999999999943</v>
      </c>
      <c r="AL21" s="3">
        <f t="shared" si="13"/>
        <v>-3.0100000000000016</v>
      </c>
      <c r="AN21" s="3" t="s">
        <v>211</v>
      </c>
      <c r="AO21" s="161">
        <f>SUM(AO8:AO19)</f>
        <v>-0.20692483660130812</v>
      </c>
      <c r="AP21" s="161">
        <f t="shared" ref="AP21:AW21" si="16">SUM(AP8:AP19)</f>
        <v>-0.40550000000000042</v>
      </c>
      <c r="AQ21" s="161">
        <f t="shared" si="16"/>
        <v>-2.5458888888888889</v>
      </c>
      <c r="AR21" s="161">
        <f t="shared" si="16"/>
        <v>-1.8109545454545457</v>
      </c>
      <c r="AS21" s="161">
        <f t="shared" si="16"/>
        <v>-8.0811111111111114</v>
      </c>
      <c r="AT21" s="161">
        <f t="shared" si="16"/>
        <v>-6.4404488158883115</v>
      </c>
      <c r="AU21" s="161">
        <f t="shared" si="16"/>
        <v>-6.2368949934123847</v>
      </c>
      <c r="AV21" s="161">
        <f t="shared" si="16"/>
        <v>-2.6552403567447054</v>
      </c>
      <c r="AW21" s="161">
        <f t="shared" si="16"/>
        <v>-3.5478704435126573</v>
      </c>
    </row>
    <row r="22" spans="1:49" x14ac:dyDescent="0.2">
      <c r="A22" s="181">
        <v>380003098482101</v>
      </c>
      <c r="B22" s="3" t="s">
        <v>65</v>
      </c>
      <c r="C22" s="14">
        <v>5.23</v>
      </c>
      <c r="D22" s="14">
        <v>4.75</v>
      </c>
      <c r="E22" s="14">
        <v>4.1100000000000003</v>
      </c>
      <c r="F22" s="14">
        <v>3.52</v>
      </c>
      <c r="G22" s="14">
        <v>3.4</v>
      </c>
      <c r="H22" s="14">
        <v>2.93</v>
      </c>
      <c r="I22" s="14">
        <v>2.67</v>
      </c>
      <c r="J22" s="14">
        <v>2.31</v>
      </c>
      <c r="K22" s="14">
        <v>2.31</v>
      </c>
      <c r="L22" s="14">
        <v>2.69</v>
      </c>
      <c r="M22" s="14"/>
      <c r="N22" s="14">
        <v>1.64</v>
      </c>
      <c r="O22" s="14">
        <v>1.73</v>
      </c>
      <c r="P22" s="14">
        <v>1.04</v>
      </c>
      <c r="Q22" s="14">
        <v>7.0000000000000007E-2</v>
      </c>
      <c r="R22" s="3">
        <v>0.79</v>
      </c>
      <c r="S22" s="3">
        <v>0.76</v>
      </c>
      <c r="T22" s="3">
        <v>0.16</v>
      </c>
      <c r="V22" s="3">
        <f t="shared" si="14"/>
        <v>0.48000000000000043</v>
      </c>
      <c r="W22" s="3">
        <f t="shared" ref="W22:W23" si="17">D22-E22</f>
        <v>0.63999999999999968</v>
      </c>
      <c r="X22" s="3">
        <f t="shared" ref="X22:Z23" si="18">E22-F22</f>
        <v>0.5900000000000003</v>
      </c>
      <c r="Y22" s="3">
        <f t="shared" si="18"/>
        <v>0.12000000000000011</v>
      </c>
      <c r="Z22" s="3">
        <f t="shared" si="18"/>
        <v>0.46999999999999975</v>
      </c>
      <c r="AA22" s="3">
        <f t="shared" si="3"/>
        <v>0.26000000000000023</v>
      </c>
      <c r="AB22" s="3">
        <f t="shared" si="4"/>
        <v>0.35999999999999988</v>
      </c>
      <c r="AC22" s="3">
        <f t="shared" si="5"/>
        <v>0</v>
      </c>
      <c r="AD22" s="3">
        <f t="shared" si="6"/>
        <v>-0.37999999999999989</v>
      </c>
      <c r="AG22" s="3">
        <f t="shared" si="9"/>
        <v>-9.000000000000008E-2</v>
      </c>
      <c r="AH22" s="3">
        <f t="shared" si="10"/>
        <v>0.69</v>
      </c>
      <c r="AI22" s="3">
        <f t="shared" si="11"/>
        <v>0.97</v>
      </c>
      <c r="AJ22" s="3">
        <f t="shared" si="12"/>
        <v>-0.72</v>
      </c>
      <c r="AK22" s="3">
        <f t="shared" si="13"/>
        <v>3.0000000000000027E-2</v>
      </c>
      <c r="AL22" s="3">
        <f t="shared" si="13"/>
        <v>0.6</v>
      </c>
    </row>
    <row r="23" spans="1:49" x14ac:dyDescent="0.2">
      <c r="A23" s="181">
        <v>380003098482102</v>
      </c>
      <c r="B23" s="3" t="s">
        <v>66</v>
      </c>
      <c r="C23" s="15">
        <v>5.65</v>
      </c>
      <c r="D23" s="15">
        <v>5.17</v>
      </c>
      <c r="E23" s="15">
        <v>4.7300000000000004</v>
      </c>
      <c r="F23" s="15">
        <v>4.66</v>
      </c>
      <c r="G23" s="15">
        <v>5.0199999999999996</v>
      </c>
      <c r="H23" s="15">
        <v>4.95</v>
      </c>
      <c r="I23" s="15">
        <v>4.6500000000000004</v>
      </c>
      <c r="J23" s="15">
        <v>7.23</v>
      </c>
      <c r="K23" s="15">
        <v>6.16</v>
      </c>
      <c r="L23" s="15">
        <v>7.55</v>
      </c>
      <c r="M23" s="15"/>
      <c r="N23" s="15">
        <v>6.68</v>
      </c>
      <c r="O23" s="15">
        <v>7.13</v>
      </c>
      <c r="P23" s="15">
        <v>3.9</v>
      </c>
      <c r="Q23" s="15">
        <v>3.45</v>
      </c>
      <c r="R23" s="3">
        <v>2.0499999999999998</v>
      </c>
      <c r="S23" s="3">
        <v>2.68</v>
      </c>
      <c r="T23" s="3">
        <v>5.23</v>
      </c>
      <c r="V23" s="3">
        <f t="shared" si="14"/>
        <v>0.48000000000000043</v>
      </c>
      <c r="W23" s="3">
        <f t="shared" si="17"/>
        <v>0.4399999999999995</v>
      </c>
      <c r="X23" s="3">
        <f t="shared" si="18"/>
        <v>7.0000000000000284E-2</v>
      </c>
      <c r="Y23" s="3">
        <f t="shared" si="18"/>
        <v>-0.35999999999999943</v>
      </c>
      <c r="Z23" s="3">
        <f t="shared" si="18"/>
        <v>6.9999999999999396E-2</v>
      </c>
      <c r="AA23" s="3">
        <f t="shared" si="3"/>
        <v>0.29999999999999982</v>
      </c>
      <c r="AB23" s="3">
        <f t="shared" si="4"/>
        <v>-2.58</v>
      </c>
      <c r="AC23" s="3">
        <f t="shared" si="5"/>
        <v>1.0700000000000003</v>
      </c>
      <c r="AD23" s="3">
        <f t="shared" si="6"/>
        <v>-1.3899999999999997</v>
      </c>
      <c r="AG23" s="3">
        <f t="shared" si="9"/>
        <v>-0.45000000000000018</v>
      </c>
      <c r="AH23" s="3">
        <f t="shared" si="10"/>
        <v>3.23</v>
      </c>
      <c r="AI23" s="3">
        <f t="shared" si="11"/>
        <v>0.44999999999999973</v>
      </c>
      <c r="AJ23" s="3">
        <f t="shared" si="12"/>
        <v>1.4000000000000004</v>
      </c>
      <c r="AK23" s="3">
        <f t="shared" si="13"/>
        <v>-0.63000000000000034</v>
      </c>
      <c r="AL23" s="3">
        <f t="shared" si="13"/>
        <v>-2.5500000000000003</v>
      </c>
    </row>
    <row r="24" spans="1:49" x14ac:dyDescent="0.2">
      <c r="A24" s="181"/>
      <c r="U24" s="3" t="s">
        <v>206</v>
      </c>
      <c r="V24" s="159">
        <f>AVERAGE(V4:V23)</f>
        <v>0.64555555555555577</v>
      </c>
      <c r="W24" s="159">
        <f t="shared" ref="W24:AL24" si="19">AVERAGE(W4:W23)</f>
        <v>0.48777777777777792</v>
      </c>
      <c r="X24" s="159">
        <f t="shared" si="19"/>
        <v>0.2622222222222218</v>
      </c>
      <c r="Y24" s="159">
        <f t="shared" si="19"/>
        <v>0.18000000000000041</v>
      </c>
      <c r="Z24" s="159">
        <f t="shared" si="19"/>
        <v>-0.26666666666666711</v>
      </c>
      <c r="AA24" s="159">
        <f t="shared" si="19"/>
        <v>0.35222222222222216</v>
      </c>
      <c r="AB24" s="159">
        <f t="shared" si="19"/>
        <v>-0.49764705882352928</v>
      </c>
      <c r="AC24" s="159">
        <f t="shared" si="19"/>
        <v>-0.94750000000000012</v>
      </c>
      <c r="AD24" s="159">
        <f t="shared" si="19"/>
        <v>-1.1919999999999999</v>
      </c>
      <c r="AE24" s="159">
        <f t="shared" si="19"/>
        <v>0.69733333333333336</v>
      </c>
      <c r="AF24" s="159">
        <f t="shared" si="19"/>
        <v>0.84866666666666624</v>
      </c>
      <c r="AG24" s="159">
        <f t="shared" si="19"/>
        <v>-0.90449999999999964</v>
      </c>
      <c r="AH24" s="159">
        <f t="shared" si="19"/>
        <v>3.0210000000000004</v>
      </c>
      <c r="AI24" s="159">
        <f t="shared" si="19"/>
        <v>0.31700000000000017</v>
      </c>
      <c r="AJ24" s="159">
        <f t="shared" si="19"/>
        <v>1.0304999999999995</v>
      </c>
      <c r="AK24" s="159">
        <f t="shared" si="19"/>
        <v>-0.49199999999999983</v>
      </c>
      <c r="AL24" s="159">
        <f t="shared" si="19"/>
        <v>-2.4400000000000004</v>
      </c>
    </row>
    <row r="25" spans="1:49" x14ac:dyDescent="0.2">
      <c r="A25" s="181"/>
    </row>
    <row r="26" spans="1:49" x14ac:dyDescent="0.2">
      <c r="A26" s="181" t="s">
        <v>38</v>
      </c>
      <c r="V26" s="3" t="s">
        <v>205</v>
      </c>
    </row>
    <row r="27" spans="1:49" x14ac:dyDescent="0.2">
      <c r="A27" s="180" t="s">
        <v>45</v>
      </c>
      <c r="B27" s="6" t="s">
        <v>46</v>
      </c>
      <c r="C27" s="28">
        <v>1995</v>
      </c>
      <c r="D27" s="28">
        <v>1996</v>
      </c>
      <c r="E27" s="28">
        <v>1997</v>
      </c>
      <c r="F27" s="28">
        <v>1998</v>
      </c>
      <c r="G27" s="28">
        <v>1999</v>
      </c>
      <c r="H27" s="28">
        <v>2000</v>
      </c>
      <c r="I27" s="28">
        <v>2001</v>
      </c>
      <c r="J27" s="28">
        <v>2002</v>
      </c>
      <c r="K27" s="28">
        <v>2003</v>
      </c>
      <c r="L27" s="28">
        <v>2004</v>
      </c>
      <c r="M27" s="28">
        <v>2005</v>
      </c>
      <c r="N27" s="28">
        <v>2006</v>
      </c>
      <c r="O27" s="28">
        <v>2007</v>
      </c>
      <c r="P27" s="28">
        <v>2008</v>
      </c>
      <c r="Q27" s="28">
        <v>2009</v>
      </c>
      <c r="R27" s="28">
        <v>2010</v>
      </c>
      <c r="S27" s="28">
        <v>2011</v>
      </c>
      <c r="T27" s="28">
        <v>2012</v>
      </c>
      <c r="V27" s="3">
        <v>1996</v>
      </c>
      <c r="W27" s="3">
        <v>1997</v>
      </c>
      <c r="X27" s="3">
        <v>1998</v>
      </c>
      <c r="Y27" s="3">
        <v>1999</v>
      </c>
      <c r="Z27" s="3">
        <v>2000</v>
      </c>
      <c r="AA27" s="3">
        <v>2001</v>
      </c>
      <c r="AB27" s="3">
        <v>2002</v>
      </c>
      <c r="AC27" s="3">
        <v>2003</v>
      </c>
      <c r="AD27" s="3">
        <v>2004</v>
      </c>
      <c r="AE27" s="3">
        <v>2005</v>
      </c>
      <c r="AF27" s="3">
        <v>2006</v>
      </c>
      <c r="AG27" s="3">
        <v>2007</v>
      </c>
      <c r="AH27" s="3">
        <v>2008</v>
      </c>
      <c r="AI27" s="3">
        <v>2009</v>
      </c>
      <c r="AJ27" s="3">
        <v>2010</v>
      </c>
      <c r="AK27" s="3">
        <v>2011</v>
      </c>
      <c r="AL27" s="3">
        <v>2012</v>
      </c>
    </row>
    <row r="28" spans="1:49" x14ac:dyDescent="0.2">
      <c r="A28" s="27">
        <v>380101098563901</v>
      </c>
      <c r="B28" s="26" t="s">
        <v>68</v>
      </c>
      <c r="C28" s="29">
        <v>29.55</v>
      </c>
      <c r="D28" s="29">
        <v>28.77</v>
      </c>
      <c r="E28" s="29">
        <v>29.27</v>
      </c>
      <c r="F28" s="29">
        <v>29.15</v>
      </c>
      <c r="G28" s="29">
        <v>29.12</v>
      </c>
      <c r="H28" s="29"/>
      <c r="I28" s="29">
        <v>28.64</v>
      </c>
      <c r="J28" s="29">
        <v>28.04</v>
      </c>
      <c r="K28" s="29">
        <v>30.31</v>
      </c>
      <c r="L28" s="29">
        <v>32.06</v>
      </c>
      <c r="M28" s="29">
        <v>32.75</v>
      </c>
      <c r="N28" s="29">
        <v>32.880000000000003</v>
      </c>
      <c r="O28" s="29">
        <v>33</v>
      </c>
      <c r="P28" s="29">
        <v>27.83</v>
      </c>
      <c r="Q28" s="30">
        <v>28.21</v>
      </c>
      <c r="R28" s="30">
        <v>25.04</v>
      </c>
      <c r="S28" s="30">
        <v>25.02</v>
      </c>
      <c r="T28" s="30">
        <v>27.81</v>
      </c>
      <c r="V28" s="159">
        <f>C28-D28</f>
        <v>0.78000000000000114</v>
      </c>
      <c r="W28" s="159">
        <f t="shared" ref="W28:AL32" si="20">D28-E28</f>
        <v>-0.5</v>
      </c>
      <c r="X28" s="159">
        <f t="shared" si="20"/>
        <v>0.12000000000000099</v>
      </c>
      <c r="Y28" s="159">
        <f t="shared" si="20"/>
        <v>2.9999999999997584E-2</v>
      </c>
      <c r="Z28" s="159"/>
      <c r="AA28" s="159"/>
      <c r="AB28" s="159">
        <f t="shared" si="20"/>
        <v>0.60000000000000142</v>
      </c>
      <c r="AC28" s="159">
        <f t="shared" si="20"/>
        <v>-2.2699999999999996</v>
      </c>
      <c r="AD28" s="159">
        <f t="shared" si="20"/>
        <v>-1.7500000000000036</v>
      </c>
      <c r="AE28" s="159">
        <f t="shared" si="20"/>
        <v>-0.68999999999999773</v>
      </c>
      <c r="AF28" s="159">
        <f t="shared" si="20"/>
        <v>-0.13000000000000256</v>
      </c>
      <c r="AG28" s="159">
        <f t="shared" si="20"/>
        <v>-0.11999999999999744</v>
      </c>
      <c r="AH28" s="159">
        <f t="shared" si="20"/>
        <v>5.1700000000000017</v>
      </c>
      <c r="AI28" s="159">
        <f t="shared" si="20"/>
        <v>-0.38000000000000256</v>
      </c>
      <c r="AJ28" s="159">
        <f t="shared" si="20"/>
        <v>3.1700000000000017</v>
      </c>
      <c r="AK28" s="159">
        <f t="shared" si="20"/>
        <v>1.9999999999999574E-2</v>
      </c>
      <c r="AL28" s="159">
        <f t="shared" si="20"/>
        <v>-2.7899999999999991</v>
      </c>
    </row>
    <row r="29" spans="1:49" x14ac:dyDescent="0.2">
      <c r="A29" s="181">
        <v>380338098550101</v>
      </c>
      <c r="B29" s="26" t="s">
        <v>69</v>
      </c>
      <c r="C29" s="31">
        <v>31.5</v>
      </c>
      <c r="D29" s="31">
        <v>30.05</v>
      </c>
      <c r="E29" s="31">
        <v>30.79</v>
      </c>
      <c r="F29" s="31">
        <v>31.44</v>
      </c>
      <c r="G29" s="31">
        <v>31.16</v>
      </c>
      <c r="H29" s="31">
        <v>30.48</v>
      </c>
      <c r="I29" s="31">
        <v>31.42</v>
      </c>
      <c r="J29" s="31">
        <v>30.8</v>
      </c>
      <c r="K29" s="31">
        <v>33.68</v>
      </c>
      <c r="L29" s="31">
        <v>35.36</v>
      </c>
      <c r="M29" s="31">
        <v>34.229999999999997</v>
      </c>
      <c r="N29" s="31">
        <v>34.28</v>
      </c>
      <c r="O29" s="31">
        <v>36</v>
      </c>
      <c r="P29" s="31">
        <v>29.04</v>
      </c>
      <c r="Q29" s="31">
        <v>28.63</v>
      </c>
      <c r="R29" s="31">
        <v>27.33</v>
      </c>
      <c r="S29" s="31">
        <v>28.12</v>
      </c>
      <c r="T29" s="31">
        <v>33.89</v>
      </c>
      <c r="V29" s="159">
        <f t="shared" ref="V29:V32" si="21">C29-D29</f>
        <v>1.4499999999999993</v>
      </c>
      <c r="W29" s="159">
        <f t="shared" si="20"/>
        <v>-0.73999999999999844</v>
      </c>
      <c r="X29" s="159">
        <f t="shared" si="20"/>
        <v>-0.65000000000000213</v>
      </c>
      <c r="Y29" s="159">
        <f t="shared" si="20"/>
        <v>0.28000000000000114</v>
      </c>
      <c r="Z29" s="159">
        <f t="shared" si="20"/>
        <v>0.67999999999999972</v>
      </c>
      <c r="AA29" s="159">
        <f t="shared" si="20"/>
        <v>-0.94000000000000128</v>
      </c>
      <c r="AB29" s="159">
        <f t="shared" si="20"/>
        <v>0.62000000000000099</v>
      </c>
      <c r="AC29" s="159">
        <f t="shared" si="20"/>
        <v>-2.879999999999999</v>
      </c>
      <c r="AD29" s="159">
        <f t="shared" si="20"/>
        <v>-1.6799999999999997</v>
      </c>
      <c r="AE29" s="159">
        <f t="shared" si="20"/>
        <v>1.1300000000000026</v>
      </c>
      <c r="AF29" s="159">
        <f t="shared" si="20"/>
        <v>-5.0000000000004263E-2</v>
      </c>
      <c r="AG29" s="159">
        <f t="shared" si="20"/>
        <v>-1.7199999999999989</v>
      </c>
      <c r="AH29" s="159">
        <f t="shared" si="20"/>
        <v>6.9600000000000009</v>
      </c>
      <c r="AI29" s="159">
        <f t="shared" si="20"/>
        <v>0.41000000000000014</v>
      </c>
      <c r="AJ29" s="159">
        <f t="shared" si="20"/>
        <v>1.3000000000000007</v>
      </c>
      <c r="AK29" s="159">
        <f t="shared" si="20"/>
        <v>-0.7900000000000027</v>
      </c>
      <c r="AL29" s="159">
        <f t="shared" si="20"/>
        <v>-5.77</v>
      </c>
    </row>
    <row r="30" spans="1:49" x14ac:dyDescent="0.2">
      <c r="A30" s="27">
        <v>380326098562002</v>
      </c>
      <c r="B30" s="26" t="s">
        <v>70</v>
      </c>
      <c r="C30" s="32">
        <v>27.94</v>
      </c>
      <c r="D30" s="32">
        <v>27.23</v>
      </c>
      <c r="E30" s="32">
        <v>28.36</v>
      </c>
      <c r="F30" s="32">
        <v>28.49</v>
      </c>
      <c r="G30" s="32">
        <v>27.64</v>
      </c>
      <c r="H30" s="32">
        <v>27.45</v>
      </c>
      <c r="I30" s="32">
        <v>27.75</v>
      </c>
      <c r="J30" s="32">
        <v>26.76</v>
      </c>
      <c r="K30" s="32">
        <v>29.18</v>
      </c>
      <c r="L30" s="32"/>
      <c r="M30" s="32"/>
      <c r="N30" s="32"/>
      <c r="O30" s="32"/>
      <c r="P30" s="32">
        <v>26.44</v>
      </c>
      <c r="Q30" s="32">
        <v>25.21</v>
      </c>
      <c r="R30" s="32">
        <v>23.68</v>
      </c>
      <c r="S30" s="32">
        <v>24.42</v>
      </c>
      <c r="T30" s="32">
        <v>26.72</v>
      </c>
      <c r="V30" s="159">
        <f t="shared" si="21"/>
        <v>0.71000000000000085</v>
      </c>
      <c r="W30" s="159">
        <f t="shared" si="20"/>
        <v>-1.129999999999999</v>
      </c>
      <c r="X30" s="159">
        <f t="shared" si="20"/>
        <v>-0.12999999999999901</v>
      </c>
      <c r="Y30" s="159">
        <f t="shared" si="20"/>
        <v>0.84999999999999787</v>
      </c>
      <c r="Z30" s="159">
        <f t="shared" si="20"/>
        <v>0.19000000000000128</v>
      </c>
      <c r="AA30" s="159">
        <f t="shared" si="20"/>
        <v>-0.30000000000000071</v>
      </c>
      <c r="AB30" s="159">
        <f t="shared" si="20"/>
        <v>0.98999999999999844</v>
      </c>
      <c r="AC30" s="159">
        <f t="shared" si="20"/>
        <v>-2.4199999999999982</v>
      </c>
      <c r="AD30" s="159"/>
      <c r="AE30" s="159"/>
      <c r="AF30" s="159"/>
      <c r="AG30" s="159"/>
      <c r="AH30" s="159"/>
      <c r="AI30" s="159">
        <f t="shared" si="20"/>
        <v>1.2300000000000004</v>
      </c>
      <c r="AJ30" s="159">
        <f t="shared" si="20"/>
        <v>1.5300000000000011</v>
      </c>
      <c r="AK30" s="159">
        <f t="shared" si="20"/>
        <v>-0.74000000000000199</v>
      </c>
      <c r="AL30" s="159">
        <f t="shared" si="20"/>
        <v>-2.2999999999999972</v>
      </c>
    </row>
    <row r="31" spans="1:49" x14ac:dyDescent="0.2">
      <c r="A31" s="27">
        <v>380136098544001</v>
      </c>
      <c r="B31" s="26" t="s">
        <v>71</v>
      </c>
      <c r="C31" s="33">
        <v>43.3</v>
      </c>
      <c r="D31" s="33">
        <v>43.24</v>
      </c>
      <c r="E31" s="33">
        <v>42.83</v>
      </c>
      <c r="F31" s="33">
        <v>43</v>
      </c>
      <c r="G31" s="33">
        <v>43.3</v>
      </c>
      <c r="H31" s="33">
        <v>43.23</v>
      </c>
      <c r="I31" s="33">
        <v>42.7</v>
      </c>
      <c r="J31" s="33">
        <v>42.43</v>
      </c>
      <c r="K31" s="33">
        <v>44.43</v>
      </c>
      <c r="L31" s="33">
        <v>46.8</v>
      </c>
      <c r="M31" s="33">
        <v>46.19</v>
      </c>
      <c r="N31" s="33">
        <v>47.04</v>
      </c>
      <c r="O31" s="33">
        <v>47.38</v>
      </c>
      <c r="P31" s="33">
        <v>43.39</v>
      </c>
      <c r="Q31" s="33">
        <v>40.11</v>
      </c>
      <c r="R31" s="33">
        <v>39.4</v>
      </c>
      <c r="S31" s="34"/>
      <c r="T31" s="34"/>
      <c r="V31" s="159">
        <f t="shared" si="21"/>
        <v>5.9999999999995168E-2</v>
      </c>
      <c r="W31" s="159">
        <f t="shared" si="20"/>
        <v>0.41000000000000369</v>
      </c>
      <c r="X31" s="159">
        <f t="shared" si="20"/>
        <v>-0.17000000000000171</v>
      </c>
      <c r="Y31" s="159">
        <f t="shared" si="20"/>
        <v>-0.29999999999999716</v>
      </c>
      <c r="Z31" s="159">
        <f t="shared" si="20"/>
        <v>7.0000000000000284E-2</v>
      </c>
      <c r="AA31" s="159">
        <f t="shared" si="20"/>
        <v>0.52999999999999403</v>
      </c>
      <c r="AB31" s="159">
        <f t="shared" si="20"/>
        <v>0.27000000000000313</v>
      </c>
      <c r="AC31" s="159">
        <f t="shared" si="20"/>
        <v>-2</v>
      </c>
      <c r="AD31" s="159">
        <f t="shared" si="20"/>
        <v>-2.3699999999999974</v>
      </c>
      <c r="AE31" s="159">
        <f t="shared" si="20"/>
        <v>0.60999999999999943</v>
      </c>
      <c r="AF31" s="159">
        <f t="shared" si="20"/>
        <v>-0.85000000000000142</v>
      </c>
      <c r="AG31" s="159">
        <f t="shared" si="20"/>
        <v>-0.34000000000000341</v>
      </c>
      <c r="AH31" s="159">
        <f t="shared" si="20"/>
        <v>3.990000000000002</v>
      </c>
      <c r="AI31" s="159">
        <f t="shared" si="20"/>
        <v>3.2800000000000011</v>
      </c>
      <c r="AJ31" s="159">
        <f t="shared" si="20"/>
        <v>0.71000000000000085</v>
      </c>
      <c r="AK31" s="159"/>
      <c r="AL31" s="159"/>
    </row>
    <row r="32" spans="1:49" x14ac:dyDescent="0.2">
      <c r="A32" s="181">
        <v>380326098562001</v>
      </c>
      <c r="B32" s="27" t="s">
        <v>72</v>
      </c>
      <c r="C32" s="35">
        <v>27.53</v>
      </c>
      <c r="D32" s="35">
        <v>27.37</v>
      </c>
      <c r="E32" s="35">
        <v>27.97</v>
      </c>
      <c r="F32" s="35">
        <v>28.37</v>
      </c>
      <c r="G32" s="35">
        <v>27.64</v>
      </c>
      <c r="H32" s="35">
        <v>27.52</v>
      </c>
      <c r="I32" s="35">
        <v>27.8</v>
      </c>
      <c r="J32" s="35">
        <v>26.75</v>
      </c>
      <c r="K32" s="35">
        <v>29.14</v>
      </c>
      <c r="L32" s="35">
        <v>30.3</v>
      </c>
      <c r="M32" s="35">
        <v>30.56</v>
      </c>
      <c r="N32" s="35"/>
      <c r="O32" s="35">
        <v>31.11</v>
      </c>
      <c r="P32" s="35">
        <v>26.04</v>
      </c>
      <c r="Q32" s="35">
        <v>25.29</v>
      </c>
      <c r="R32" s="35">
        <v>23.75</v>
      </c>
      <c r="S32" s="35">
        <v>24.54</v>
      </c>
      <c r="T32" s="35">
        <v>26.84</v>
      </c>
      <c r="V32" s="159">
        <f t="shared" si="21"/>
        <v>0.16000000000000014</v>
      </c>
      <c r="W32" s="159">
        <f t="shared" si="20"/>
        <v>-0.59999999999999787</v>
      </c>
      <c r="X32" s="159">
        <f t="shared" si="20"/>
        <v>-0.40000000000000213</v>
      </c>
      <c r="Y32" s="159">
        <f t="shared" si="20"/>
        <v>0.73000000000000043</v>
      </c>
      <c r="Z32" s="159">
        <f t="shared" si="20"/>
        <v>0.12000000000000099</v>
      </c>
      <c r="AA32" s="159">
        <f t="shared" si="20"/>
        <v>-0.28000000000000114</v>
      </c>
      <c r="AB32" s="159">
        <f t="shared" si="20"/>
        <v>1.0500000000000007</v>
      </c>
      <c r="AC32" s="159">
        <f t="shared" si="20"/>
        <v>-2.3900000000000006</v>
      </c>
      <c r="AD32" s="159">
        <f t="shared" si="20"/>
        <v>-1.1600000000000001</v>
      </c>
      <c r="AE32" s="159">
        <f t="shared" si="20"/>
        <v>-0.25999999999999801</v>
      </c>
      <c r="AF32" s="159"/>
      <c r="AG32" s="159"/>
      <c r="AH32" s="159">
        <f t="shared" si="20"/>
        <v>5.07</v>
      </c>
      <c r="AI32" s="159">
        <f t="shared" si="20"/>
        <v>0.75</v>
      </c>
      <c r="AJ32" s="159">
        <f t="shared" si="20"/>
        <v>1.5399999999999991</v>
      </c>
      <c r="AK32" s="159">
        <f t="shared" si="20"/>
        <v>-0.78999999999999915</v>
      </c>
      <c r="AL32" s="159">
        <f t="shared" si="20"/>
        <v>-2.3000000000000007</v>
      </c>
    </row>
    <row r="33" spans="1:38" x14ac:dyDescent="0.2">
      <c r="U33" s="3" t="s">
        <v>206</v>
      </c>
      <c r="V33" s="159">
        <f>AVERAGE(V28:V32)</f>
        <v>0.63199999999999934</v>
      </c>
      <c r="W33" s="159">
        <f t="shared" ref="W33:AL33" si="22">AVERAGE(W28:W32)</f>
        <v>-0.51199999999999835</v>
      </c>
      <c r="X33" s="159">
        <f t="shared" si="22"/>
        <v>-0.2460000000000008</v>
      </c>
      <c r="Y33" s="159">
        <f t="shared" si="22"/>
        <v>0.31799999999999995</v>
      </c>
      <c r="Z33" s="159">
        <f t="shared" si="22"/>
        <v>0.26500000000000057</v>
      </c>
      <c r="AA33" s="159">
        <f t="shared" si="22"/>
        <v>-0.24750000000000227</v>
      </c>
      <c r="AB33" s="159">
        <f t="shared" si="22"/>
        <v>0.70600000000000096</v>
      </c>
      <c r="AC33" s="159">
        <f t="shared" si="22"/>
        <v>-2.3919999999999995</v>
      </c>
      <c r="AD33" s="159">
        <f t="shared" si="22"/>
        <v>-1.7400000000000002</v>
      </c>
      <c r="AE33" s="159">
        <f t="shared" si="22"/>
        <v>0.19750000000000156</v>
      </c>
      <c r="AF33" s="159">
        <f t="shared" si="22"/>
        <v>-0.3433333333333361</v>
      </c>
      <c r="AG33" s="159">
        <f t="shared" si="22"/>
        <v>-0.72666666666666657</v>
      </c>
      <c r="AH33" s="159">
        <f t="shared" si="22"/>
        <v>5.2975000000000012</v>
      </c>
      <c r="AI33" s="159">
        <f t="shared" si="22"/>
        <v>1.0579999999999998</v>
      </c>
      <c r="AJ33" s="159">
        <f t="shared" si="22"/>
        <v>1.6500000000000008</v>
      </c>
      <c r="AK33" s="159">
        <f t="shared" si="22"/>
        <v>-0.57500000000000107</v>
      </c>
      <c r="AL33" s="159">
        <f t="shared" si="22"/>
        <v>-3.2899999999999991</v>
      </c>
    </row>
    <row r="35" spans="1:38" x14ac:dyDescent="0.2">
      <c r="A35" s="98" t="s">
        <v>73</v>
      </c>
      <c r="V35" s="3" t="s">
        <v>205</v>
      </c>
    </row>
    <row r="36" spans="1:38" x14ac:dyDescent="0.2">
      <c r="A36" s="183" t="s">
        <v>45</v>
      </c>
      <c r="B36" s="6" t="s">
        <v>46</v>
      </c>
      <c r="C36" s="38">
        <v>34700</v>
      </c>
      <c r="D36" s="38">
        <v>35065</v>
      </c>
      <c r="E36" s="38">
        <v>35431</v>
      </c>
      <c r="F36" s="38">
        <v>35796</v>
      </c>
      <c r="G36" s="38">
        <v>36161</v>
      </c>
      <c r="H36" s="38">
        <v>36526</v>
      </c>
      <c r="I36" s="38">
        <v>36892</v>
      </c>
      <c r="J36" s="38">
        <v>37257</v>
      </c>
      <c r="K36" s="38">
        <v>37622</v>
      </c>
      <c r="L36" s="38">
        <v>37987</v>
      </c>
      <c r="M36" s="39">
        <v>2005</v>
      </c>
      <c r="N36" s="39">
        <v>2006</v>
      </c>
      <c r="O36" s="39">
        <v>2007</v>
      </c>
      <c r="P36" s="39">
        <v>2008</v>
      </c>
      <c r="Q36" s="40">
        <v>2009</v>
      </c>
      <c r="R36" s="40">
        <v>2010</v>
      </c>
      <c r="S36" s="40">
        <v>2011</v>
      </c>
      <c r="T36" s="40">
        <v>2012</v>
      </c>
      <c r="V36" s="160">
        <v>1996</v>
      </c>
      <c r="W36" s="160">
        <v>1997</v>
      </c>
      <c r="X36" s="160">
        <v>1998</v>
      </c>
      <c r="Y36" s="160">
        <v>1999</v>
      </c>
      <c r="Z36" s="160">
        <v>2000</v>
      </c>
      <c r="AA36" s="160">
        <v>2001</v>
      </c>
      <c r="AB36" s="160">
        <v>2002</v>
      </c>
      <c r="AC36" s="160">
        <v>2003</v>
      </c>
      <c r="AD36" s="160">
        <v>2004</v>
      </c>
      <c r="AE36" s="160">
        <v>2005</v>
      </c>
      <c r="AF36" s="160">
        <v>2006</v>
      </c>
      <c r="AG36" s="160">
        <v>2007</v>
      </c>
      <c r="AH36" s="160">
        <v>2008</v>
      </c>
      <c r="AI36" s="160">
        <v>2009</v>
      </c>
      <c r="AJ36" s="160">
        <v>2010</v>
      </c>
      <c r="AK36" s="160">
        <v>2011</v>
      </c>
      <c r="AL36" s="160">
        <v>2012</v>
      </c>
    </row>
    <row r="37" spans="1:38" x14ac:dyDescent="0.2">
      <c r="A37" s="181">
        <v>375053098554601</v>
      </c>
      <c r="B37" s="36" t="s">
        <v>74</v>
      </c>
      <c r="C37" s="41"/>
      <c r="D37" s="41">
        <v>8.4600000000000009</v>
      </c>
      <c r="E37" s="41">
        <v>7.13</v>
      </c>
      <c r="F37" s="41">
        <v>6.43</v>
      </c>
      <c r="G37" s="41">
        <v>6.95</v>
      </c>
      <c r="H37" s="41">
        <v>7.44</v>
      </c>
      <c r="I37" s="41">
        <v>7.29</v>
      </c>
      <c r="J37" s="41">
        <v>7.96</v>
      </c>
      <c r="K37" s="41">
        <v>8.41</v>
      </c>
      <c r="L37" s="41">
        <v>9.6300000000000008</v>
      </c>
      <c r="M37" s="41">
        <v>8.49</v>
      </c>
      <c r="N37" s="41">
        <v>7.95</v>
      </c>
      <c r="O37" s="41">
        <v>9.75</v>
      </c>
      <c r="P37" s="41">
        <v>6.75</v>
      </c>
      <c r="Q37" s="42">
        <v>6.99</v>
      </c>
      <c r="R37" s="42">
        <v>6.63</v>
      </c>
      <c r="S37" s="42">
        <v>6.76</v>
      </c>
      <c r="T37" s="42"/>
      <c r="V37" s="159"/>
      <c r="W37" s="159">
        <f t="shared" ref="W37:AL46" si="23">D37-E37</f>
        <v>1.330000000000001</v>
      </c>
      <c r="X37" s="159">
        <f t="shared" si="23"/>
        <v>0.70000000000000018</v>
      </c>
      <c r="Y37" s="159">
        <f t="shared" si="23"/>
        <v>-0.52000000000000046</v>
      </c>
      <c r="Z37" s="159">
        <f t="shared" si="23"/>
        <v>-0.49000000000000021</v>
      </c>
      <c r="AA37" s="159">
        <f t="shared" si="23"/>
        <v>0.15000000000000036</v>
      </c>
      <c r="AB37" s="159">
        <f t="shared" si="23"/>
        <v>-0.66999999999999993</v>
      </c>
      <c r="AC37" s="159">
        <f t="shared" si="23"/>
        <v>-0.45000000000000018</v>
      </c>
      <c r="AD37" s="159">
        <f t="shared" si="23"/>
        <v>-1.2200000000000006</v>
      </c>
      <c r="AE37" s="159">
        <f t="shared" si="23"/>
        <v>1.1400000000000006</v>
      </c>
      <c r="AF37" s="159">
        <f t="shared" si="23"/>
        <v>0.54</v>
      </c>
      <c r="AG37" s="159">
        <f t="shared" si="23"/>
        <v>-1.7999999999999998</v>
      </c>
      <c r="AH37" s="159">
        <f t="shared" si="23"/>
        <v>3</v>
      </c>
      <c r="AI37" s="159">
        <f t="shared" si="23"/>
        <v>-0.24000000000000021</v>
      </c>
      <c r="AJ37" s="159">
        <f t="shared" si="23"/>
        <v>0.36000000000000032</v>
      </c>
      <c r="AK37" s="159">
        <f t="shared" si="23"/>
        <v>-0.12999999999999989</v>
      </c>
      <c r="AL37" s="159"/>
    </row>
    <row r="38" spans="1:38" x14ac:dyDescent="0.2">
      <c r="A38" s="181">
        <v>375059098595801</v>
      </c>
      <c r="B38" s="37" t="s">
        <v>75</v>
      </c>
      <c r="C38" s="43">
        <v>11.95</v>
      </c>
      <c r="D38" s="43">
        <v>10.45</v>
      </c>
      <c r="E38" s="43">
        <v>6.56</v>
      </c>
      <c r="F38" s="43">
        <v>6.05</v>
      </c>
      <c r="G38" s="43">
        <v>7.85</v>
      </c>
      <c r="H38" s="43">
        <v>9.3800000000000008</v>
      </c>
      <c r="I38" s="43">
        <v>8.86</v>
      </c>
      <c r="J38" s="43">
        <v>10.97</v>
      </c>
      <c r="K38" s="43">
        <v>12.14</v>
      </c>
      <c r="L38" s="43">
        <v>14.02</v>
      </c>
      <c r="M38" s="43">
        <v>12.87</v>
      </c>
      <c r="N38" s="43">
        <v>12.98</v>
      </c>
      <c r="O38" s="43">
        <v>14.82</v>
      </c>
      <c r="P38" s="43">
        <v>10.23</v>
      </c>
      <c r="Q38" s="44">
        <v>10.33</v>
      </c>
      <c r="R38" s="44">
        <v>10.01</v>
      </c>
      <c r="S38" s="44">
        <v>9.5299999999999994</v>
      </c>
      <c r="T38" s="44">
        <v>15.53</v>
      </c>
      <c r="V38" s="159">
        <f t="shared" ref="V38:V39" si="24">C38-D38</f>
        <v>1.5</v>
      </c>
      <c r="W38" s="159">
        <f t="shared" si="23"/>
        <v>3.8899999999999997</v>
      </c>
      <c r="X38" s="159">
        <f t="shared" si="23"/>
        <v>0.50999999999999979</v>
      </c>
      <c r="Y38" s="159">
        <f t="shared" si="23"/>
        <v>-1.7999999999999998</v>
      </c>
      <c r="Z38" s="159">
        <f t="shared" si="23"/>
        <v>-1.5300000000000011</v>
      </c>
      <c r="AA38" s="159">
        <f t="shared" si="23"/>
        <v>0.52000000000000135</v>
      </c>
      <c r="AB38" s="159">
        <f t="shared" si="23"/>
        <v>-2.1100000000000012</v>
      </c>
      <c r="AC38" s="159">
        <f t="shared" si="23"/>
        <v>-1.17</v>
      </c>
      <c r="AD38" s="159">
        <f t="shared" si="23"/>
        <v>-1.879999999999999</v>
      </c>
      <c r="AE38" s="159">
        <f t="shared" si="23"/>
        <v>1.1500000000000004</v>
      </c>
      <c r="AF38" s="159">
        <f t="shared" si="23"/>
        <v>-0.11000000000000121</v>
      </c>
      <c r="AG38" s="159">
        <f t="shared" si="23"/>
        <v>-1.8399999999999999</v>
      </c>
      <c r="AH38" s="159">
        <f t="shared" si="23"/>
        <v>4.59</v>
      </c>
      <c r="AI38" s="159">
        <f t="shared" si="23"/>
        <v>-9.9999999999999645E-2</v>
      </c>
      <c r="AJ38" s="159">
        <f t="shared" si="23"/>
        <v>0.32000000000000028</v>
      </c>
      <c r="AK38" s="159">
        <f t="shared" si="23"/>
        <v>0.48000000000000043</v>
      </c>
      <c r="AL38" s="159">
        <f t="shared" si="23"/>
        <v>-6</v>
      </c>
    </row>
    <row r="39" spans="1:38" x14ac:dyDescent="0.2">
      <c r="A39" s="181">
        <v>375025098542401</v>
      </c>
      <c r="B39" s="3" t="s">
        <v>76</v>
      </c>
      <c r="C39" s="45">
        <v>16.899999999999999</v>
      </c>
      <c r="D39" s="45">
        <v>16.649999999999999</v>
      </c>
      <c r="E39" s="45">
        <v>14.1</v>
      </c>
      <c r="F39" s="45">
        <v>11.9</v>
      </c>
      <c r="G39" s="45">
        <v>12.55</v>
      </c>
      <c r="H39" s="45">
        <v>13.87</v>
      </c>
      <c r="I39" s="45">
        <v>13.55</v>
      </c>
      <c r="J39" s="45">
        <v>15.76</v>
      </c>
      <c r="K39" s="45">
        <v>17.62</v>
      </c>
      <c r="L39" s="45">
        <v>19.63</v>
      </c>
      <c r="M39" s="45">
        <v>18.54</v>
      </c>
      <c r="N39" s="45">
        <v>16.850000000000001</v>
      </c>
      <c r="O39" s="45">
        <v>19.149999999999999</v>
      </c>
      <c r="P39" s="45">
        <v>13.83</v>
      </c>
      <c r="Q39" s="45">
        <v>13.86</v>
      </c>
      <c r="R39" s="45">
        <v>12.97</v>
      </c>
      <c r="S39" s="45">
        <v>14.17</v>
      </c>
      <c r="T39" s="45">
        <v>18.05</v>
      </c>
      <c r="V39" s="159">
        <f t="shared" si="24"/>
        <v>0.25</v>
      </c>
      <c r="W39" s="159">
        <f t="shared" si="23"/>
        <v>2.5499999999999989</v>
      </c>
      <c r="X39" s="159">
        <f t="shared" si="23"/>
        <v>2.1999999999999993</v>
      </c>
      <c r="Y39" s="159">
        <f t="shared" si="23"/>
        <v>-0.65000000000000036</v>
      </c>
      <c r="Z39" s="159">
        <f t="shared" si="23"/>
        <v>-1.3199999999999985</v>
      </c>
      <c r="AA39" s="159">
        <f t="shared" si="23"/>
        <v>0.31999999999999851</v>
      </c>
      <c r="AB39" s="159">
        <f t="shared" si="23"/>
        <v>-2.2099999999999991</v>
      </c>
      <c r="AC39" s="159">
        <f t="shared" si="23"/>
        <v>-1.8600000000000012</v>
      </c>
      <c r="AD39" s="159">
        <f t="shared" si="23"/>
        <v>-2.009999999999998</v>
      </c>
      <c r="AE39" s="159">
        <f t="shared" si="23"/>
        <v>1.0899999999999999</v>
      </c>
      <c r="AF39" s="159">
        <f t="shared" si="23"/>
        <v>1.6899999999999977</v>
      </c>
      <c r="AG39" s="159">
        <f t="shared" si="23"/>
        <v>-2.2999999999999972</v>
      </c>
      <c r="AH39" s="159">
        <f t="shared" si="23"/>
        <v>5.3199999999999985</v>
      </c>
      <c r="AI39" s="159">
        <f t="shared" si="23"/>
        <v>-2.9999999999999361E-2</v>
      </c>
      <c r="AJ39" s="159">
        <f t="shared" si="23"/>
        <v>0.88999999999999879</v>
      </c>
      <c r="AK39" s="159">
        <f t="shared" si="23"/>
        <v>-1.1999999999999993</v>
      </c>
      <c r="AL39" s="159">
        <f t="shared" si="23"/>
        <v>-3.8800000000000008</v>
      </c>
    </row>
    <row r="40" spans="1:38" x14ac:dyDescent="0.2">
      <c r="A40" s="181">
        <v>375039098580501</v>
      </c>
      <c r="B40" s="3" t="s">
        <v>77</v>
      </c>
      <c r="J40" s="46">
        <v>8.93</v>
      </c>
      <c r="K40" s="46">
        <v>9.23</v>
      </c>
      <c r="L40" s="46">
        <v>10.17</v>
      </c>
      <c r="M40" s="46">
        <v>9.5399999999999991</v>
      </c>
      <c r="N40" s="46">
        <v>9.6</v>
      </c>
      <c r="O40" s="46">
        <v>11.15</v>
      </c>
      <c r="P40" s="46">
        <v>8.39</v>
      </c>
      <c r="Q40" s="46">
        <v>8.2100000000000009</v>
      </c>
      <c r="R40" s="46">
        <v>8.0399999999999991</v>
      </c>
      <c r="S40" s="46">
        <v>7.99</v>
      </c>
      <c r="T40" s="46">
        <v>9.3800000000000008</v>
      </c>
      <c r="V40" s="159"/>
      <c r="W40" s="159"/>
      <c r="X40" s="159"/>
      <c r="Y40" s="159"/>
      <c r="Z40" s="159"/>
      <c r="AA40" s="159"/>
      <c r="AB40" s="159"/>
      <c r="AC40" s="159">
        <f t="shared" si="23"/>
        <v>-0.30000000000000071</v>
      </c>
      <c r="AD40" s="159">
        <f t="shared" si="23"/>
        <v>-0.9399999999999995</v>
      </c>
      <c r="AE40" s="159">
        <f t="shared" si="23"/>
        <v>0.63000000000000078</v>
      </c>
      <c r="AF40" s="159">
        <f t="shared" si="23"/>
        <v>-6.0000000000000497E-2</v>
      </c>
      <c r="AG40" s="159">
        <f t="shared" si="23"/>
        <v>-1.5500000000000007</v>
      </c>
      <c r="AH40" s="159">
        <f t="shared" si="23"/>
        <v>2.76</v>
      </c>
      <c r="AI40" s="159">
        <f t="shared" si="23"/>
        <v>0.17999999999999972</v>
      </c>
      <c r="AJ40" s="159">
        <f t="shared" si="23"/>
        <v>0.17000000000000171</v>
      </c>
      <c r="AK40" s="159">
        <f t="shared" si="23"/>
        <v>4.9999999999998934E-2</v>
      </c>
      <c r="AL40" s="159">
        <f t="shared" si="23"/>
        <v>-1.3900000000000006</v>
      </c>
    </row>
    <row r="41" spans="1:38" x14ac:dyDescent="0.2">
      <c r="A41" s="181">
        <v>375046098580501</v>
      </c>
      <c r="B41" s="3" t="s">
        <v>78</v>
      </c>
      <c r="J41" s="47">
        <v>6.95</v>
      </c>
      <c r="K41" s="47">
        <v>7.41</v>
      </c>
      <c r="L41" s="47">
        <v>8.58</v>
      </c>
      <c r="M41" s="47">
        <v>7.77</v>
      </c>
      <c r="N41" s="47">
        <v>7.69</v>
      </c>
      <c r="O41" s="47">
        <v>9.51</v>
      </c>
      <c r="P41" s="47">
        <v>6.05</v>
      </c>
      <c r="Q41" s="47">
        <v>5.86</v>
      </c>
      <c r="R41" s="47">
        <v>5.65</v>
      </c>
      <c r="S41" s="47">
        <v>5.7</v>
      </c>
      <c r="T41" s="47">
        <v>7.61</v>
      </c>
      <c r="V41" s="159"/>
      <c r="W41" s="159"/>
      <c r="X41" s="159"/>
      <c r="Y41" s="159"/>
      <c r="Z41" s="159"/>
      <c r="AA41" s="159"/>
      <c r="AB41" s="159"/>
      <c r="AC41" s="159">
        <f t="shared" si="23"/>
        <v>-0.45999999999999996</v>
      </c>
      <c r="AD41" s="159">
        <f t="shared" si="23"/>
        <v>-1.17</v>
      </c>
      <c r="AE41" s="159">
        <f t="shared" si="23"/>
        <v>0.8100000000000005</v>
      </c>
      <c r="AF41" s="159">
        <f t="shared" si="23"/>
        <v>7.9999999999999183E-2</v>
      </c>
      <c r="AG41" s="159">
        <f t="shared" si="23"/>
        <v>-1.8199999999999994</v>
      </c>
      <c r="AH41" s="159">
        <f t="shared" si="23"/>
        <v>3.46</v>
      </c>
      <c r="AI41" s="159">
        <f t="shared" si="23"/>
        <v>0.1899999999999995</v>
      </c>
      <c r="AJ41" s="159">
        <f t="shared" si="23"/>
        <v>0.20999999999999996</v>
      </c>
      <c r="AK41" s="159">
        <f t="shared" si="23"/>
        <v>-4.9999999999999822E-2</v>
      </c>
      <c r="AL41" s="159">
        <f t="shared" si="23"/>
        <v>-1.9100000000000001</v>
      </c>
    </row>
    <row r="42" spans="1:38" x14ac:dyDescent="0.2">
      <c r="A42" s="181">
        <v>375105098575701</v>
      </c>
      <c r="B42" s="3" t="s">
        <v>79</v>
      </c>
      <c r="J42" s="48">
        <v>11.27</v>
      </c>
      <c r="K42" s="48">
        <v>12.01</v>
      </c>
      <c r="L42" s="48">
        <v>13.45</v>
      </c>
      <c r="M42" s="48">
        <v>12.5</v>
      </c>
      <c r="N42" s="48">
        <v>12.2</v>
      </c>
      <c r="O42" s="48">
        <v>14.29</v>
      </c>
      <c r="P42" s="48">
        <v>9.9499999999999993</v>
      </c>
      <c r="Q42" s="48">
        <v>9.65</v>
      </c>
      <c r="R42" s="48">
        <v>9.42</v>
      </c>
      <c r="S42" s="48">
        <v>9.5500000000000007</v>
      </c>
      <c r="T42" s="48">
        <v>12.26</v>
      </c>
      <c r="V42" s="159"/>
      <c r="W42" s="159"/>
      <c r="X42" s="159"/>
      <c r="Y42" s="159"/>
      <c r="Z42" s="159"/>
      <c r="AA42" s="159"/>
      <c r="AB42" s="159"/>
      <c r="AC42" s="159">
        <f t="shared" si="23"/>
        <v>-0.74000000000000021</v>
      </c>
      <c r="AD42" s="159">
        <f t="shared" si="23"/>
        <v>-1.4399999999999995</v>
      </c>
      <c r="AE42" s="159">
        <f t="shared" si="23"/>
        <v>0.94999999999999929</v>
      </c>
      <c r="AF42" s="159">
        <f t="shared" si="23"/>
        <v>0.30000000000000071</v>
      </c>
      <c r="AG42" s="159">
        <f t="shared" si="23"/>
        <v>-2.09</v>
      </c>
      <c r="AH42" s="159">
        <f t="shared" si="23"/>
        <v>4.34</v>
      </c>
      <c r="AI42" s="159">
        <f t="shared" si="23"/>
        <v>0.29999999999999893</v>
      </c>
      <c r="AJ42" s="159">
        <f t="shared" si="23"/>
        <v>0.23000000000000043</v>
      </c>
      <c r="AK42" s="159">
        <f t="shared" si="23"/>
        <v>-0.13000000000000078</v>
      </c>
      <c r="AL42" s="159">
        <f t="shared" si="23"/>
        <v>-2.7099999999999991</v>
      </c>
    </row>
    <row r="43" spans="1:38" x14ac:dyDescent="0.2">
      <c r="A43" s="181">
        <v>375119098515401</v>
      </c>
      <c r="B43" s="3" t="s">
        <v>80</v>
      </c>
      <c r="I43" s="49">
        <v>22.84</v>
      </c>
      <c r="J43" s="49">
        <v>25.01</v>
      </c>
      <c r="K43" s="49">
        <v>26.98</v>
      </c>
      <c r="L43" s="49">
        <v>29.2</v>
      </c>
      <c r="M43" s="49">
        <v>27.99</v>
      </c>
      <c r="N43" s="49">
        <v>25.85</v>
      </c>
      <c r="O43" s="49">
        <v>29.03</v>
      </c>
      <c r="P43" s="49">
        <v>22.21</v>
      </c>
      <c r="Q43" s="49">
        <v>21.65</v>
      </c>
      <c r="R43" s="49">
        <v>20.059999999999999</v>
      </c>
      <c r="S43" s="49">
        <v>20.72</v>
      </c>
      <c r="T43" s="49">
        <v>26.17</v>
      </c>
      <c r="V43" s="159"/>
      <c r="W43" s="159"/>
      <c r="X43" s="159"/>
      <c r="Y43" s="159"/>
      <c r="Z43" s="159"/>
      <c r="AA43" s="159"/>
      <c r="AB43" s="159">
        <f t="shared" si="23"/>
        <v>-2.1700000000000017</v>
      </c>
      <c r="AC43" s="159">
        <f t="shared" si="23"/>
        <v>-1.9699999999999989</v>
      </c>
      <c r="AD43" s="159">
        <f t="shared" si="23"/>
        <v>-2.2199999999999989</v>
      </c>
      <c r="AE43" s="159">
        <f t="shared" si="23"/>
        <v>1.2100000000000009</v>
      </c>
      <c r="AF43" s="159">
        <f t="shared" si="23"/>
        <v>2.139999999999997</v>
      </c>
      <c r="AG43" s="159">
        <f t="shared" si="23"/>
        <v>-3.1799999999999997</v>
      </c>
      <c r="AH43" s="159">
        <f t="shared" si="23"/>
        <v>6.82</v>
      </c>
      <c r="AI43" s="159">
        <f t="shared" si="23"/>
        <v>0.56000000000000227</v>
      </c>
      <c r="AJ43" s="159">
        <f t="shared" si="23"/>
        <v>1.5899999999999999</v>
      </c>
      <c r="AK43" s="159">
        <f t="shared" si="23"/>
        <v>-0.66000000000000014</v>
      </c>
      <c r="AL43" s="159">
        <f t="shared" si="23"/>
        <v>-5.4500000000000028</v>
      </c>
    </row>
    <row r="44" spans="1:38" x14ac:dyDescent="0.2">
      <c r="A44" s="181">
        <v>375217098522701</v>
      </c>
      <c r="B44" s="3" t="s">
        <v>81</v>
      </c>
      <c r="I44" s="50">
        <v>6.82</v>
      </c>
      <c r="J44" s="50">
        <v>7.27</v>
      </c>
      <c r="K44" s="50">
        <v>7.7</v>
      </c>
      <c r="L44" s="50">
        <v>9.3000000000000007</v>
      </c>
      <c r="M44" s="50">
        <v>8.65</v>
      </c>
      <c r="N44" s="50">
        <v>7.37</v>
      </c>
      <c r="O44" s="50">
        <v>9.07</v>
      </c>
      <c r="P44" s="50">
        <v>6.31</v>
      </c>
      <c r="Q44" s="50">
        <v>6.45</v>
      </c>
      <c r="R44" s="50">
        <v>6.14</v>
      </c>
      <c r="S44" s="50">
        <v>6.55</v>
      </c>
      <c r="T44" s="50">
        <v>8.2200000000000006</v>
      </c>
      <c r="V44" s="159"/>
      <c r="W44" s="159"/>
      <c r="X44" s="159"/>
      <c r="Y44" s="159"/>
      <c r="Z44" s="159"/>
      <c r="AA44" s="159"/>
      <c r="AB44" s="159">
        <f t="shared" si="23"/>
        <v>-0.44999999999999929</v>
      </c>
      <c r="AC44" s="159">
        <f t="shared" si="23"/>
        <v>-0.4300000000000006</v>
      </c>
      <c r="AD44" s="159">
        <f t="shared" si="23"/>
        <v>-1.6000000000000005</v>
      </c>
      <c r="AE44" s="159">
        <f t="shared" si="23"/>
        <v>0.65000000000000036</v>
      </c>
      <c r="AF44" s="159">
        <f t="shared" si="23"/>
        <v>1.2800000000000002</v>
      </c>
      <c r="AG44" s="159">
        <f t="shared" si="23"/>
        <v>-1.7000000000000002</v>
      </c>
      <c r="AH44" s="159">
        <f t="shared" si="23"/>
        <v>2.7600000000000007</v>
      </c>
      <c r="AI44" s="159">
        <f t="shared" si="23"/>
        <v>-0.14000000000000057</v>
      </c>
      <c r="AJ44" s="159">
        <f t="shared" si="23"/>
        <v>0.3100000000000005</v>
      </c>
      <c r="AK44" s="159">
        <f t="shared" si="23"/>
        <v>-0.41000000000000014</v>
      </c>
      <c r="AL44" s="159">
        <f t="shared" si="23"/>
        <v>-1.6700000000000008</v>
      </c>
    </row>
    <row r="45" spans="1:38" x14ac:dyDescent="0.2">
      <c r="A45" s="181">
        <v>375218098575701</v>
      </c>
      <c r="B45" s="3" t="s">
        <v>82</v>
      </c>
      <c r="J45" s="51">
        <v>21.35</v>
      </c>
      <c r="K45" s="51">
        <v>23.22</v>
      </c>
      <c r="L45" s="51">
        <v>25</v>
      </c>
      <c r="M45" s="51">
        <v>23.73</v>
      </c>
      <c r="N45" s="51">
        <v>22.78</v>
      </c>
      <c r="O45" s="51">
        <v>25.66</v>
      </c>
      <c r="P45" s="51">
        <v>19.190000000000001</v>
      </c>
      <c r="Q45" s="51">
        <v>17.899999999999999</v>
      </c>
      <c r="R45" s="51">
        <v>18.010000000000002</v>
      </c>
      <c r="S45" s="51">
        <v>18.12</v>
      </c>
      <c r="T45" s="51">
        <v>22.84</v>
      </c>
      <c r="V45" s="159"/>
      <c r="W45" s="159"/>
      <c r="X45" s="159"/>
      <c r="Y45" s="159"/>
      <c r="Z45" s="159"/>
      <c r="AA45" s="159"/>
      <c r="AB45" s="159"/>
      <c r="AC45" s="159">
        <f t="shared" si="23"/>
        <v>-1.8699999999999974</v>
      </c>
      <c r="AD45" s="159">
        <f t="shared" si="23"/>
        <v>-1.7800000000000011</v>
      </c>
      <c r="AE45" s="159">
        <f t="shared" si="23"/>
        <v>1.2699999999999996</v>
      </c>
      <c r="AF45" s="159">
        <f t="shared" si="23"/>
        <v>0.94999999999999929</v>
      </c>
      <c r="AG45" s="159">
        <f t="shared" si="23"/>
        <v>-2.879999999999999</v>
      </c>
      <c r="AH45" s="159">
        <f t="shared" si="23"/>
        <v>6.4699999999999989</v>
      </c>
      <c r="AI45" s="159">
        <f t="shared" si="23"/>
        <v>1.2900000000000027</v>
      </c>
      <c r="AJ45" s="159">
        <f t="shared" si="23"/>
        <v>-0.11000000000000298</v>
      </c>
      <c r="AK45" s="159">
        <f t="shared" si="23"/>
        <v>-0.10999999999999943</v>
      </c>
      <c r="AL45" s="159">
        <f t="shared" si="23"/>
        <v>-4.7199999999999989</v>
      </c>
    </row>
    <row r="46" spans="1:38" x14ac:dyDescent="0.2">
      <c r="A46" s="181">
        <v>375224098522701</v>
      </c>
      <c r="B46" s="3" t="s">
        <v>83</v>
      </c>
      <c r="I46" s="3">
        <v>6.9</v>
      </c>
      <c r="J46" s="3">
        <v>7.31</v>
      </c>
      <c r="K46" s="3">
        <v>7.77</v>
      </c>
      <c r="L46" s="3">
        <v>9.3800000000000008</v>
      </c>
      <c r="M46" s="3">
        <v>8.7200000000000006</v>
      </c>
      <c r="N46" s="3">
        <v>7.4</v>
      </c>
      <c r="O46" s="3">
        <v>9.15</v>
      </c>
      <c r="P46" s="3">
        <v>6.27</v>
      </c>
      <c r="Q46" s="3">
        <v>6.26</v>
      </c>
      <c r="R46" s="3">
        <v>5.95</v>
      </c>
      <c r="S46" s="3">
        <v>6.36</v>
      </c>
      <c r="T46" s="3">
        <v>8.08</v>
      </c>
      <c r="V46" s="159"/>
      <c r="W46" s="159"/>
      <c r="X46" s="159"/>
      <c r="Y46" s="159"/>
      <c r="Z46" s="159"/>
      <c r="AA46" s="159"/>
      <c r="AB46" s="159">
        <f t="shared" si="23"/>
        <v>-0.40999999999999925</v>
      </c>
      <c r="AC46" s="159">
        <f t="shared" si="23"/>
        <v>-0.45999999999999996</v>
      </c>
      <c r="AD46" s="159">
        <f t="shared" si="23"/>
        <v>-1.6100000000000012</v>
      </c>
      <c r="AE46" s="159">
        <f t="shared" si="23"/>
        <v>0.66000000000000014</v>
      </c>
      <c r="AF46" s="159">
        <f t="shared" si="23"/>
        <v>1.3200000000000003</v>
      </c>
      <c r="AG46" s="159">
        <f t="shared" si="23"/>
        <v>-1.75</v>
      </c>
      <c r="AH46" s="159">
        <f t="shared" si="23"/>
        <v>2.8800000000000008</v>
      </c>
      <c r="AI46" s="159">
        <f t="shared" si="23"/>
        <v>9.9999999999997868E-3</v>
      </c>
      <c r="AJ46" s="159">
        <f t="shared" si="23"/>
        <v>0.30999999999999961</v>
      </c>
      <c r="AK46" s="159">
        <f t="shared" si="23"/>
        <v>-0.41000000000000014</v>
      </c>
      <c r="AL46" s="159">
        <f t="shared" si="23"/>
        <v>-1.7199999999999998</v>
      </c>
    </row>
    <row r="47" spans="1:38" x14ac:dyDescent="0.2">
      <c r="U47" s="3" t="s">
        <v>206</v>
      </c>
      <c r="V47" s="159">
        <f>AVERAGE(V37:V46)</f>
        <v>0.875</v>
      </c>
      <c r="W47" s="159">
        <f t="shared" ref="W47:AL47" si="25">AVERAGE(W37:W46)</f>
        <v>2.59</v>
      </c>
      <c r="X47" s="159">
        <f t="shared" si="25"/>
        <v>1.1366666666666665</v>
      </c>
      <c r="Y47" s="159">
        <f t="shared" si="25"/>
        <v>-0.99000000000000021</v>
      </c>
      <c r="Z47" s="159">
        <f t="shared" si="25"/>
        <v>-1.1133333333333333</v>
      </c>
      <c r="AA47" s="159">
        <f t="shared" si="25"/>
        <v>0.33000000000000007</v>
      </c>
      <c r="AB47" s="159">
        <f t="shared" si="25"/>
        <v>-1.3366666666666667</v>
      </c>
      <c r="AC47" s="159">
        <f t="shared" si="25"/>
        <v>-0.97100000000000009</v>
      </c>
      <c r="AD47" s="159">
        <f t="shared" si="25"/>
        <v>-1.587</v>
      </c>
      <c r="AE47" s="159">
        <f t="shared" si="25"/>
        <v>0.95600000000000018</v>
      </c>
      <c r="AF47" s="159">
        <f t="shared" si="25"/>
        <v>0.81299999999999917</v>
      </c>
      <c r="AG47" s="159">
        <f t="shared" si="25"/>
        <v>-2.0909999999999997</v>
      </c>
      <c r="AH47" s="159">
        <f t="shared" si="25"/>
        <v>4.24</v>
      </c>
      <c r="AI47" s="159">
        <f t="shared" si="25"/>
        <v>0.20200000000000032</v>
      </c>
      <c r="AJ47" s="159">
        <f t="shared" si="25"/>
        <v>0.42799999999999983</v>
      </c>
      <c r="AK47" s="159">
        <f t="shared" si="25"/>
        <v>-0.25700000000000001</v>
      </c>
      <c r="AL47" s="159">
        <f t="shared" si="25"/>
        <v>-3.2722222222222226</v>
      </c>
    </row>
    <row r="49" spans="1:38" x14ac:dyDescent="0.2">
      <c r="A49" s="98" t="s">
        <v>96</v>
      </c>
      <c r="V49" s="3" t="s">
        <v>205</v>
      </c>
    </row>
    <row r="50" spans="1:38" x14ac:dyDescent="0.2">
      <c r="A50" s="183" t="s">
        <v>45</v>
      </c>
      <c r="B50" s="6" t="s">
        <v>46</v>
      </c>
      <c r="C50" s="54">
        <v>34700</v>
      </c>
      <c r="D50" s="54">
        <v>35065</v>
      </c>
      <c r="E50" s="54">
        <v>35431</v>
      </c>
      <c r="F50" s="54">
        <v>35796</v>
      </c>
      <c r="G50" s="54">
        <v>36161</v>
      </c>
      <c r="H50" s="54">
        <v>36526</v>
      </c>
      <c r="I50" s="54">
        <v>36892</v>
      </c>
      <c r="J50" s="54">
        <v>37257</v>
      </c>
      <c r="K50" s="54">
        <v>37622</v>
      </c>
      <c r="L50" s="54">
        <v>37987</v>
      </c>
      <c r="M50" s="55">
        <v>2005</v>
      </c>
      <c r="N50" s="55">
        <v>2006</v>
      </c>
      <c r="O50" s="55">
        <v>2007</v>
      </c>
      <c r="P50" s="55">
        <v>2008</v>
      </c>
      <c r="Q50" s="56">
        <v>2009</v>
      </c>
      <c r="R50" s="3">
        <v>2010</v>
      </c>
      <c r="S50" s="3">
        <v>2011</v>
      </c>
      <c r="T50" s="3">
        <v>2012</v>
      </c>
      <c r="V50" s="160">
        <v>1996</v>
      </c>
      <c r="W50" s="160">
        <v>1997</v>
      </c>
      <c r="X50" s="160">
        <v>1998</v>
      </c>
      <c r="Y50" s="160">
        <v>1999</v>
      </c>
      <c r="Z50" s="160">
        <v>2000</v>
      </c>
      <c r="AA50" s="160">
        <v>2001</v>
      </c>
      <c r="AB50" s="160">
        <v>2002</v>
      </c>
      <c r="AC50" s="160">
        <v>2003</v>
      </c>
      <c r="AD50" s="160">
        <v>2004</v>
      </c>
      <c r="AE50" s="160">
        <v>2005</v>
      </c>
      <c r="AF50" s="160">
        <v>2006</v>
      </c>
      <c r="AG50" s="160">
        <v>2007</v>
      </c>
      <c r="AH50" s="160">
        <v>2008</v>
      </c>
      <c r="AI50" s="160">
        <v>2009</v>
      </c>
      <c r="AJ50" s="160">
        <v>2010</v>
      </c>
      <c r="AK50" s="160">
        <v>2011</v>
      </c>
      <c r="AL50" s="160">
        <v>2012</v>
      </c>
    </row>
    <row r="51" spans="1:38" x14ac:dyDescent="0.2">
      <c r="A51" s="53">
        <v>380644098411901</v>
      </c>
      <c r="B51" s="52" t="s">
        <v>84</v>
      </c>
      <c r="C51" s="57">
        <v>14.95</v>
      </c>
      <c r="D51" s="57">
        <v>13.35</v>
      </c>
      <c r="E51" s="57">
        <v>14.17</v>
      </c>
      <c r="F51" s="57">
        <v>12.62</v>
      </c>
      <c r="G51" s="57">
        <v>12.26</v>
      </c>
      <c r="H51" s="57">
        <v>12.56</v>
      </c>
      <c r="I51" s="57">
        <v>13.51</v>
      </c>
      <c r="J51" s="57">
        <v>13.67</v>
      </c>
      <c r="K51" s="57">
        <v>16.57</v>
      </c>
      <c r="L51" s="57">
        <v>15.62</v>
      </c>
      <c r="M51" s="57">
        <v>15.7</v>
      </c>
      <c r="N51" s="57">
        <v>16.239999999999998</v>
      </c>
      <c r="O51" s="57">
        <v>17.8</v>
      </c>
      <c r="P51" s="57">
        <v>12.27</v>
      </c>
      <c r="Q51" s="57">
        <v>11.28</v>
      </c>
      <c r="R51" s="3">
        <v>11.6</v>
      </c>
      <c r="S51" s="3">
        <v>13.7</v>
      </c>
      <c r="T51" s="3">
        <v>17.86</v>
      </c>
      <c r="V51" s="3">
        <f>C51-D51</f>
        <v>1.5999999999999996</v>
      </c>
      <c r="W51" s="3">
        <f t="shared" ref="W51:AL63" si="26">D51-E51</f>
        <v>-0.82000000000000028</v>
      </c>
      <c r="X51" s="3">
        <f t="shared" si="26"/>
        <v>1.5500000000000007</v>
      </c>
      <c r="Y51" s="3">
        <f t="shared" si="26"/>
        <v>0.35999999999999943</v>
      </c>
      <c r="Z51" s="3">
        <f t="shared" si="26"/>
        <v>-0.30000000000000071</v>
      </c>
      <c r="AA51" s="3">
        <f t="shared" si="26"/>
        <v>-0.94999999999999929</v>
      </c>
      <c r="AB51" s="3">
        <f t="shared" si="26"/>
        <v>-0.16000000000000014</v>
      </c>
      <c r="AC51" s="3">
        <f t="shared" si="26"/>
        <v>-2.9000000000000004</v>
      </c>
      <c r="AD51" s="3">
        <f t="shared" si="26"/>
        <v>0.95000000000000107</v>
      </c>
      <c r="AE51" s="3">
        <f t="shared" si="26"/>
        <v>-8.0000000000000071E-2</v>
      </c>
      <c r="AF51" s="3">
        <f t="shared" si="26"/>
        <v>-0.53999999999999915</v>
      </c>
      <c r="AG51" s="3">
        <f t="shared" si="26"/>
        <v>-1.5600000000000023</v>
      </c>
      <c r="AH51" s="3">
        <f t="shared" si="26"/>
        <v>5.5300000000000011</v>
      </c>
      <c r="AI51" s="3">
        <f t="shared" si="26"/>
        <v>0.99000000000000021</v>
      </c>
      <c r="AJ51" s="3">
        <f t="shared" si="26"/>
        <v>-0.32000000000000028</v>
      </c>
      <c r="AK51" s="3">
        <f t="shared" si="26"/>
        <v>-2.0999999999999996</v>
      </c>
      <c r="AL51" s="3">
        <f t="shared" si="26"/>
        <v>-4.16</v>
      </c>
    </row>
    <row r="52" spans="1:38" x14ac:dyDescent="0.2">
      <c r="A52" s="53">
        <v>380558098355802</v>
      </c>
      <c r="B52" s="52" t="s">
        <v>85</v>
      </c>
      <c r="C52" s="58">
        <v>4.82</v>
      </c>
      <c r="D52" s="58">
        <v>4.05</v>
      </c>
      <c r="E52" s="58">
        <v>3.35</v>
      </c>
      <c r="F52" s="58">
        <v>1.38</v>
      </c>
      <c r="G52" s="58">
        <v>3.42</v>
      </c>
      <c r="H52" s="58">
        <v>3.8</v>
      </c>
      <c r="I52" s="58">
        <v>4.38</v>
      </c>
      <c r="J52" s="58">
        <v>4.9800000000000004</v>
      </c>
      <c r="K52" s="58">
        <v>3.64</v>
      </c>
      <c r="L52" s="58">
        <v>5.33</v>
      </c>
      <c r="M52" s="58">
        <v>3.2</v>
      </c>
      <c r="N52" s="58">
        <v>4.26</v>
      </c>
      <c r="O52" s="58">
        <v>4.0199999999999996</v>
      </c>
      <c r="P52" s="58">
        <v>2.02</v>
      </c>
      <c r="Q52" s="58">
        <v>1.64</v>
      </c>
      <c r="R52" s="3">
        <v>2.73</v>
      </c>
      <c r="S52" s="3">
        <v>3.62</v>
      </c>
      <c r="T52" s="3">
        <v>6.39</v>
      </c>
      <c r="V52" s="3">
        <f t="shared" ref="V52:V63" si="27">C52-D52</f>
        <v>0.77000000000000046</v>
      </c>
      <c r="W52" s="3">
        <f t="shared" si="26"/>
        <v>0.69999999999999973</v>
      </c>
      <c r="X52" s="3">
        <f t="shared" si="26"/>
        <v>1.9700000000000002</v>
      </c>
      <c r="Y52" s="3">
        <f t="shared" si="26"/>
        <v>-2.04</v>
      </c>
      <c r="Z52" s="3">
        <f t="shared" si="26"/>
        <v>-0.37999999999999989</v>
      </c>
      <c r="AA52" s="3">
        <f t="shared" si="26"/>
        <v>-0.58000000000000007</v>
      </c>
      <c r="AB52" s="3">
        <f t="shared" si="26"/>
        <v>-0.60000000000000053</v>
      </c>
      <c r="AC52" s="3">
        <f t="shared" si="26"/>
        <v>1.3400000000000003</v>
      </c>
      <c r="AD52" s="3">
        <f t="shared" si="26"/>
        <v>-1.69</v>
      </c>
      <c r="AE52" s="3">
        <f t="shared" si="26"/>
        <v>2.13</v>
      </c>
      <c r="AF52" s="3">
        <f t="shared" si="26"/>
        <v>-1.0599999999999996</v>
      </c>
      <c r="AG52" s="3">
        <f t="shared" si="26"/>
        <v>0.24000000000000021</v>
      </c>
      <c r="AH52" s="3">
        <f t="shared" si="26"/>
        <v>1.9999999999999996</v>
      </c>
      <c r="AI52" s="3">
        <f t="shared" si="26"/>
        <v>0.38000000000000012</v>
      </c>
      <c r="AJ52" s="3">
        <f t="shared" si="26"/>
        <v>-1.0900000000000001</v>
      </c>
      <c r="AK52" s="3">
        <f t="shared" si="26"/>
        <v>-0.89000000000000012</v>
      </c>
      <c r="AL52" s="3">
        <f t="shared" si="26"/>
        <v>-2.7699999999999996</v>
      </c>
    </row>
    <row r="53" spans="1:38" x14ac:dyDescent="0.2">
      <c r="A53" s="53">
        <v>380508098412703</v>
      </c>
      <c r="B53" s="52" t="s">
        <v>86</v>
      </c>
      <c r="C53" s="59">
        <v>3.58</v>
      </c>
      <c r="D53" s="59">
        <v>3</v>
      </c>
      <c r="E53" s="59">
        <v>2.8</v>
      </c>
      <c r="F53" s="59">
        <v>1.77</v>
      </c>
      <c r="G53" s="59">
        <v>2.33</v>
      </c>
      <c r="H53" s="59">
        <v>2.4500000000000002</v>
      </c>
      <c r="I53" s="59">
        <v>2.83</v>
      </c>
      <c r="J53" s="59">
        <v>3.15</v>
      </c>
      <c r="K53" s="59">
        <v>3.39</v>
      </c>
      <c r="L53" s="59">
        <v>4.1500000000000004</v>
      </c>
      <c r="M53" s="59">
        <v>3.28</v>
      </c>
      <c r="N53" s="59">
        <v>3.87</v>
      </c>
      <c r="O53" s="59">
        <v>4.0199999999999996</v>
      </c>
      <c r="P53" s="59">
        <v>2.12</v>
      </c>
      <c r="Q53" s="59">
        <v>1.64</v>
      </c>
      <c r="R53" s="3">
        <v>1.91</v>
      </c>
      <c r="S53" s="3">
        <v>2.7</v>
      </c>
      <c r="T53" s="3">
        <v>4.75</v>
      </c>
      <c r="V53" s="3">
        <f t="shared" si="27"/>
        <v>0.58000000000000007</v>
      </c>
      <c r="W53" s="3">
        <f t="shared" si="26"/>
        <v>0.20000000000000018</v>
      </c>
      <c r="X53" s="3">
        <f t="shared" si="26"/>
        <v>1.0299999999999998</v>
      </c>
      <c r="Y53" s="3">
        <f t="shared" si="26"/>
        <v>-0.56000000000000005</v>
      </c>
      <c r="Z53" s="3">
        <f t="shared" si="26"/>
        <v>-0.12000000000000011</v>
      </c>
      <c r="AA53" s="3">
        <f t="shared" si="26"/>
        <v>-0.37999999999999989</v>
      </c>
      <c r="AB53" s="3">
        <f t="shared" si="26"/>
        <v>-0.31999999999999984</v>
      </c>
      <c r="AC53" s="3">
        <f t="shared" si="26"/>
        <v>-0.24000000000000021</v>
      </c>
      <c r="AD53" s="3">
        <f t="shared" si="26"/>
        <v>-0.76000000000000023</v>
      </c>
      <c r="AE53" s="3">
        <f t="shared" si="26"/>
        <v>0.87000000000000055</v>
      </c>
      <c r="AF53" s="3">
        <f t="shared" si="26"/>
        <v>-0.5900000000000003</v>
      </c>
      <c r="AG53" s="3">
        <f t="shared" si="26"/>
        <v>-0.14999999999999947</v>
      </c>
      <c r="AH53" s="3">
        <f t="shared" si="26"/>
        <v>1.8999999999999995</v>
      </c>
      <c r="AI53" s="3">
        <f t="shared" si="26"/>
        <v>0.4800000000000002</v>
      </c>
      <c r="AJ53" s="3">
        <f t="shared" si="26"/>
        <v>-0.27</v>
      </c>
      <c r="AK53" s="3">
        <f t="shared" si="26"/>
        <v>-0.79000000000000026</v>
      </c>
      <c r="AL53" s="3">
        <f t="shared" si="26"/>
        <v>-2.0499999999999998</v>
      </c>
    </row>
    <row r="54" spans="1:38" x14ac:dyDescent="0.2">
      <c r="A54" s="53">
        <v>380333098465901</v>
      </c>
      <c r="B54" s="52" t="s">
        <v>87</v>
      </c>
      <c r="C54" s="60">
        <v>13.45</v>
      </c>
      <c r="D54" s="60">
        <v>13.3</v>
      </c>
      <c r="E54" s="60">
        <v>13.27</v>
      </c>
      <c r="F54" s="60">
        <v>12.27</v>
      </c>
      <c r="G54" s="60">
        <v>11.66</v>
      </c>
      <c r="H54" s="60">
        <v>11.59</v>
      </c>
      <c r="I54" s="60">
        <v>11.72</v>
      </c>
      <c r="J54" s="60">
        <v>12.07</v>
      </c>
      <c r="K54" s="60">
        <v>14.28</v>
      </c>
      <c r="L54" s="60">
        <v>15.79</v>
      </c>
      <c r="M54" s="60">
        <v>14.22</v>
      </c>
      <c r="N54" s="60">
        <v>14.21</v>
      </c>
      <c r="O54" s="60">
        <v>15.9</v>
      </c>
      <c r="P54" s="60">
        <v>10.39</v>
      </c>
      <c r="Q54" s="60">
        <v>9.0299999999999994</v>
      </c>
      <c r="R54" s="61">
        <v>8.7899999999999991</v>
      </c>
      <c r="S54" s="61">
        <v>8.2899999999999991</v>
      </c>
      <c r="T54" s="61">
        <v>13.69</v>
      </c>
      <c r="V54" s="3">
        <f t="shared" si="27"/>
        <v>0.14999999999999858</v>
      </c>
      <c r="W54" s="3">
        <f t="shared" si="26"/>
        <v>3.0000000000001137E-2</v>
      </c>
      <c r="X54" s="3">
        <f t="shared" si="26"/>
        <v>1</v>
      </c>
      <c r="Y54" s="3">
        <f t="shared" si="26"/>
        <v>0.60999999999999943</v>
      </c>
      <c r="Z54" s="3">
        <f t="shared" si="26"/>
        <v>7.0000000000000284E-2</v>
      </c>
      <c r="AA54" s="3">
        <f t="shared" si="26"/>
        <v>-0.13000000000000078</v>
      </c>
      <c r="AB54" s="3">
        <f t="shared" si="26"/>
        <v>-0.34999999999999964</v>
      </c>
      <c r="AC54" s="3">
        <f t="shared" si="26"/>
        <v>-2.2099999999999991</v>
      </c>
      <c r="AD54" s="3">
        <f t="shared" si="26"/>
        <v>-1.5099999999999998</v>
      </c>
      <c r="AE54" s="3">
        <f t="shared" si="26"/>
        <v>1.5699999999999985</v>
      </c>
      <c r="AF54" s="3">
        <f t="shared" si="26"/>
        <v>9.9999999999997868E-3</v>
      </c>
      <c r="AG54" s="3">
        <f t="shared" si="26"/>
        <v>-1.6899999999999995</v>
      </c>
      <c r="AH54" s="3">
        <f t="shared" si="26"/>
        <v>5.51</v>
      </c>
      <c r="AI54" s="3">
        <f t="shared" si="26"/>
        <v>1.3600000000000012</v>
      </c>
      <c r="AJ54" s="3">
        <f t="shared" si="26"/>
        <v>0.24000000000000021</v>
      </c>
      <c r="AK54" s="3">
        <f t="shared" si="26"/>
        <v>0.5</v>
      </c>
      <c r="AL54" s="3">
        <f t="shared" si="26"/>
        <v>-5.4</v>
      </c>
    </row>
    <row r="55" spans="1:38" x14ac:dyDescent="0.2">
      <c r="A55" s="53">
        <v>380240098454401</v>
      </c>
      <c r="B55" s="52" t="s">
        <v>88</v>
      </c>
      <c r="C55" s="62">
        <v>14.79</v>
      </c>
      <c r="D55" s="62">
        <v>14.59</v>
      </c>
      <c r="E55" s="62">
        <v>13.9</v>
      </c>
      <c r="F55" s="62">
        <v>13.33</v>
      </c>
      <c r="G55" s="62">
        <v>13.47</v>
      </c>
      <c r="H55" s="62">
        <v>13.76</v>
      </c>
      <c r="I55" s="62">
        <v>13.35</v>
      </c>
      <c r="J55" s="62">
        <v>14.17</v>
      </c>
      <c r="K55" s="62">
        <v>15.32</v>
      </c>
      <c r="L55" s="62">
        <v>15.84</v>
      </c>
      <c r="M55" s="62">
        <v>14.21</v>
      </c>
      <c r="N55" s="62">
        <v>14.64</v>
      </c>
      <c r="O55" s="62">
        <v>15.32</v>
      </c>
      <c r="P55" s="62">
        <v>14.93</v>
      </c>
      <c r="Q55" s="62">
        <v>13.1</v>
      </c>
      <c r="R55" s="61">
        <v>12.22</v>
      </c>
      <c r="S55" s="61">
        <v>12.83</v>
      </c>
      <c r="T55" s="61">
        <v>15.1</v>
      </c>
      <c r="V55" s="3">
        <f t="shared" si="27"/>
        <v>0.19999999999999929</v>
      </c>
      <c r="W55" s="3">
        <f t="shared" si="26"/>
        <v>0.6899999999999995</v>
      </c>
      <c r="X55" s="3">
        <f t="shared" si="26"/>
        <v>0.57000000000000028</v>
      </c>
      <c r="Y55" s="3">
        <f t="shared" si="26"/>
        <v>-0.14000000000000057</v>
      </c>
      <c r="Z55" s="3">
        <f t="shared" si="26"/>
        <v>-0.28999999999999915</v>
      </c>
      <c r="AA55" s="3">
        <f t="shared" si="26"/>
        <v>0.41000000000000014</v>
      </c>
      <c r="AB55" s="3">
        <f t="shared" si="26"/>
        <v>-0.82000000000000028</v>
      </c>
      <c r="AC55" s="3">
        <f t="shared" si="26"/>
        <v>-1.1500000000000004</v>
      </c>
      <c r="AD55" s="3">
        <f t="shared" si="26"/>
        <v>-0.51999999999999957</v>
      </c>
      <c r="AE55" s="3">
        <f t="shared" si="26"/>
        <v>1.629999999999999</v>
      </c>
      <c r="AF55" s="3">
        <f t="shared" si="26"/>
        <v>-0.42999999999999972</v>
      </c>
      <c r="AG55" s="3">
        <f t="shared" si="26"/>
        <v>-0.67999999999999972</v>
      </c>
      <c r="AH55" s="3">
        <f t="shared" si="26"/>
        <v>0.39000000000000057</v>
      </c>
      <c r="AI55" s="3">
        <f t="shared" si="26"/>
        <v>1.83</v>
      </c>
      <c r="AJ55" s="3">
        <f t="shared" si="26"/>
        <v>0.87999999999999901</v>
      </c>
      <c r="AK55" s="3">
        <f t="shared" si="26"/>
        <v>-0.60999999999999943</v>
      </c>
      <c r="AL55" s="3">
        <f t="shared" si="26"/>
        <v>-2.2699999999999996</v>
      </c>
    </row>
    <row r="56" spans="1:38" x14ac:dyDescent="0.2">
      <c r="A56" s="53">
        <v>380108098480501</v>
      </c>
      <c r="B56" s="52" t="s">
        <v>89</v>
      </c>
      <c r="C56" s="63">
        <v>13.65</v>
      </c>
      <c r="D56" s="63">
        <v>13.55</v>
      </c>
      <c r="E56" s="63">
        <v>13.3</v>
      </c>
      <c r="F56" s="63">
        <v>12.95</v>
      </c>
      <c r="G56" s="63">
        <v>12.95</v>
      </c>
      <c r="H56" s="63">
        <v>13.3</v>
      </c>
      <c r="I56" s="63">
        <v>11.92</v>
      </c>
      <c r="J56" s="63">
        <v>13.15</v>
      </c>
      <c r="K56" s="63">
        <v>14.03</v>
      </c>
      <c r="L56" s="63">
        <v>14.95</v>
      </c>
      <c r="M56" s="63">
        <v>13.9</v>
      </c>
      <c r="N56" s="63">
        <v>13.86</v>
      </c>
      <c r="O56" s="63">
        <v>14.68</v>
      </c>
      <c r="P56" s="63">
        <v>11.64</v>
      </c>
      <c r="Q56" s="63">
        <v>11.48</v>
      </c>
      <c r="R56" s="3">
        <v>10.53</v>
      </c>
      <c r="S56" s="3">
        <v>11.41</v>
      </c>
      <c r="T56" s="3">
        <v>13.37</v>
      </c>
      <c r="V56" s="3">
        <f t="shared" si="27"/>
        <v>9.9999999999999645E-2</v>
      </c>
      <c r="W56" s="3">
        <f t="shared" si="26"/>
        <v>0.25</v>
      </c>
      <c r="X56" s="3">
        <f t="shared" si="26"/>
        <v>0.35000000000000142</v>
      </c>
      <c r="Y56" s="3">
        <f t="shared" si="26"/>
        <v>0</v>
      </c>
      <c r="Z56" s="3">
        <f t="shared" si="26"/>
        <v>-0.35000000000000142</v>
      </c>
      <c r="AA56" s="3">
        <f t="shared" si="26"/>
        <v>1.3800000000000008</v>
      </c>
      <c r="AB56" s="3">
        <f t="shared" si="26"/>
        <v>-1.2300000000000004</v>
      </c>
      <c r="AC56" s="3">
        <f t="shared" si="26"/>
        <v>-0.87999999999999901</v>
      </c>
      <c r="AD56" s="3">
        <f t="shared" si="26"/>
        <v>-0.91999999999999993</v>
      </c>
      <c r="AE56" s="3">
        <f t="shared" si="26"/>
        <v>1.0499999999999989</v>
      </c>
      <c r="AF56" s="3">
        <f t="shared" si="26"/>
        <v>4.0000000000000924E-2</v>
      </c>
      <c r="AG56" s="3">
        <f t="shared" si="26"/>
        <v>-0.82000000000000028</v>
      </c>
      <c r="AH56" s="3">
        <f t="shared" si="26"/>
        <v>3.0399999999999991</v>
      </c>
      <c r="AI56" s="3">
        <f t="shared" si="26"/>
        <v>0.16000000000000014</v>
      </c>
      <c r="AJ56" s="3">
        <f t="shared" si="26"/>
        <v>0.95000000000000107</v>
      </c>
      <c r="AK56" s="3">
        <f t="shared" si="26"/>
        <v>-0.88000000000000078</v>
      </c>
      <c r="AL56" s="3">
        <f t="shared" si="26"/>
        <v>-1.9599999999999991</v>
      </c>
    </row>
    <row r="57" spans="1:38" x14ac:dyDescent="0.2">
      <c r="A57" s="181">
        <v>380002098470601</v>
      </c>
      <c r="B57" s="53" t="s">
        <v>90</v>
      </c>
      <c r="I57" s="64">
        <v>19.93</v>
      </c>
      <c r="J57" s="64">
        <v>20.41</v>
      </c>
      <c r="K57" s="64">
        <v>21.71</v>
      </c>
      <c r="L57" s="64">
        <v>22.58</v>
      </c>
      <c r="M57" s="64">
        <v>20.91</v>
      </c>
      <c r="N57" s="64">
        <v>20.65</v>
      </c>
      <c r="O57" s="64">
        <v>21.71</v>
      </c>
      <c r="P57" s="64">
        <v>18.8</v>
      </c>
      <c r="Q57" s="64">
        <v>19.02</v>
      </c>
      <c r="R57" s="3">
        <v>18.34</v>
      </c>
      <c r="S57" s="3">
        <v>18.920000000000002</v>
      </c>
      <c r="T57" s="3">
        <v>21.52</v>
      </c>
      <c r="AB57" s="3">
        <f t="shared" si="26"/>
        <v>-0.48000000000000043</v>
      </c>
      <c r="AC57" s="3">
        <f t="shared" si="26"/>
        <v>-1.3000000000000007</v>
      </c>
      <c r="AD57" s="3">
        <f t="shared" si="26"/>
        <v>-0.86999999999999744</v>
      </c>
      <c r="AE57" s="3">
        <f t="shared" si="26"/>
        <v>1.6699999999999982</v>
      </c>
      <c r="AF57" s="3">
        <f t="shared" si="26"/>
        <v>0.26000000000000156</v>
      </c>
      <c r="AG57" s="3">
        <f t="shared" si="26"/>
        <v>-1.0600000000000023</v>
      </c>
      <c r="AH57" s="3">
        <f t="shared" si="26"/>
        <v>2.91</v>
      </c>
      <c r="AI57" s="3">
        <f t="shared" si="26"/>
        <v>-0.21999999999999886</v>
      </c>
      <c r="AJ57" s="3">
        <f t="shared" si="26"/>
        <v>0.67999999999999972</v>
      </c>
      <c r="AK57" s="3">
        <f t="shared" si="26"/>
        <v>-0.58000000000000185</v>
      </c>
      <c r="AL57" s="3">
        <f t="shared" si="26"/>
        <v>-2.5999999999999979</v>
      </c>
    </row>
    <row r="58" spans="1:38" x14ac:dyDescent="0.2">
      <c r="A58" s="181">
        <v>380021098463301</v>
      </c>
      <c r="B58" s="53" t="s">
        <v>91</v>
      </c>
      <c r="I58" s="65">
        <v>20.100000000000001</v>
      </c>
      <c r="J58" s="65">
        <v>20.46</v>
      </c>
      <c r="K58" s="65">
        <v>22.04</v>
      </c>
      <c r="L58" s="65">
        <v>23.1</v>
      </c>
      <c r="M58" s="65">
        <v>22.13</v>
      </c>
      <c r="N58" s="65">
        <v>22.05</v>
      </c>
      <c r="O58" s="65">
        <v>23.13</v>
      </c>
      <c r="P58" s="65">
        <v>19.54</v>
      </c>
      <c r="Q58" s="65">
        <v>18.82</v>
      </c>
      <c r="R58" s="3">
        <v>17.29</v>
      </c>
      <c r="S58" s="3">
        <v>17.920000000000002</v>
      </c>
      <c r="T58" s="3">
        <v>20.76</v>
      </c>
      <c r="AB58" s="3">
        <f t="shared" si="26"/>
        <v>-0.35999999999999943</v>
      </c>
      <c r="AC58" s="3">
        <f t="shared" si="26"/>
        <v>-1.5799999999999983</v>
      </c>
      <c r="AD58" s="3">
        <f t="shared" si="26"/>
        <v>-1.0600000000000023</v>
      </c>
      <c r="AE58" s="3">
        <f t="shared" si="26"/>
        <v>0.97000000000000242</v>
      </c>
      <c r="AF58" s="3">
        <f t="shared" si="26"/>
        <v>7.9999999999998295E-2</v>
      </c>
      <c r="AG58" s="3">
        <f t="shared" si="26"/>
        <v>-1.0799999999999983</v>
      </c>
      <c r="AH58" s="3">
        <f t="shared" si="26"/>
        <v>3.59</v>
      </c>
      <c r="AI58" s="3">
        <f t="shared" si="26"/>
        <v>0.71999999999999886</v>
      </c>
      <c r="AJ58" s="3">
        <f t="shared" si="26"/>
        <v>1.5300000000000011</v>
      </c>
      <c r="AK58" s="3">
        <f t="shared" si="26"/>
        <v>-0.63000000000000256</v>
      </c>
      <c r="AL58" s="3">
        <f t="shared" si="26"/>
        <v>-2.84</v>
      </c>
    </row>
    <row r="59" spans="1:38" s="178" customFormat="1" x14ac:dyDescent="0.2">
      <c r="A59" s="181">
        <v>380340098404601</v>
      </c>
      <c r="B59" s="53" t="s">
        <v>235</v>
      </c>
      <c r="C59" s="178">
        <v>9.57</v>
      </c>
      <c r="D59" s="178">
        <v>8.35</v>
      </c>
      <c r="E59" s="178">
        <v>7.52</v>
      </c>
      <c r="F59" s="178">
        <v>5.3</v>
      </c>
      <c r="G59" s="178">
        <v>6.35</v>
      </c>
      <c r="H59" s="178">
        <v>7.24</v>
      </c>
      <c r="I59" s="65">
        <v>8.27</v>
      </c>
      <c r="J59" s="65">
        <v>7.53</v>
      </c>
      <c r="K59" s="65">
        <v>7.72</v>
      </c>
      <c r="L59" s="65">
        <v>8.51</v>
      </c>
      <c r="M59" s="65">
        <v>7.39</v>
      </c>
      <c r="N59" s="65"/>
      <c r="O59" s="65"/>
      <c r="P59" s="65"/>
      <c r="Q59" s="65"/>
      <c r="V59" s="178">
        <f>C59-D59</f>
        <v>1.2200000000000006</v>
      </c>
      <c r="W59" s="178">
        <f t="shared" ref="W59" si="28">D59-E59</f>
        <v>0.83000000000000007</v>
      </c>
      <c r="X59" s="178">
        <f t="shared" ref="X59" si="29">E59-F59</f>
        <v>2.2199999999999998</v>
      </c>
      <c r="Y59" s="178">
        <f t="shared" ref="Y59" si="30">F59-G59</f>
        <v>-1.0499999999999998</v>
      </c>
      <c r="Z59" s="178">
        <f t="shared" ref="Z59" si="31">G59-H59</f>
        <v>-0.89000000000000057</v>
      </c>
      <c r="AA59" s="178">
        <f t="shared" ref="AA59" si="32">H59-I59</f>
        <v>-1.0299999999999994</v>
      </c>
      <c r="AB59" s="178">
        <f t="shared" si="26"/>
        <v>0.73999999999999932</v>
      </c>
      <c r="AC59" s="178">
        <f t="shared" si="26"/>
        <v>-0.1899999999999995</v>
      </c>
      <c r="AD59" s="178">
        <f t="shared" si="26"/>
        <v>-0.79</v>
      </c>
      <c r="AE59" s="178">
        <f t="shared" si="26"/>
        <v>1.1200000000000001</v>
      </c>
    </row>
    <row r="60" spans="1:38" x14ac:dyDescent="0.2">
      <c r="A60" s="181">
        <v>380340098404602</v>
      </c>
      <c r="B60" s="53" t="s">
        <v>92</v>
      </c>
      <c r="N60" s="66">
        <v>8.57</v>
      </c>
      <c r="O60" s="66">
        <v>9.15</v>
      </c>
      <c r="P60" s="66">
        <v>5.84</v>
      </c>
      <c r="Q60" s="66">
        <v>4.3600000000000003</v>
      </c>
      <c r="R60" s="61">
        <v>3.97</v>
      </c>
      <c r="S60" s="61">
        <v>6.42</v>
      </c>
      <c r="T60" s="61">
        <v>9.1</v>
      </c>
      <c r="AG60" s="3">
        <f t="shared" si="26"/>
        <v>-0.58000000000000007</v>
      </c>
      <c r="AH60" s="3">
        <f t="shared" si="26"/>
        <v>3.3100000000000005</v>
      </c>
      <c r="AI60" s="3">
        <f t="shared" si="26"/>
        <v>1.4799999999999995</v>
      </c>
      <c r="AJ60" s="3">
        <f t="shared" si="26"/>
        <v>0.39000000000000012</v>
      </c>
      <c r="AK60" s="3">
        <f t="shared" si="26"/>
        <v>-2.4499999999999997</v>
      </c>
      <c r="AL60" s="3">
        <f t="shared" si="26"/>
        <v>-2.6799999999999997</v>
      </c>
    </row>
    <row r="61" spans="1:38" x14ac:dyDescent="0.2">
      <c r="A61" s="181">
        <v>380506098302901</v>
      </c>
      <c r="B61" s="53" t="s">
        <v>93</v>
      </c>
      <c r="C61" s="67">
        <v>2.63</v>
      </c>
      <c r="D61" s="67">
        <v>1.89</v>
      </c>
      <c r="E61" s="67">
        <v>1.68</v>
      </c>
      <c r="F61" s="68">
        <v>-0.04</v>
      </c>
      <c r="G61" s="67">
        <v>1.1299999999999999</v>
      </c>
      <c r="H61" s="67">
        <v>1.98</v>
      </c>
      <c r="I61" s="67">
        <v>1.93</v>
      </c>
      <c r="J61" s="67">
        <v>2.83</v>
      </c>
      <c r="K61" s="67">
        <v>1.0900000000000001</v>
      </c>
      <c r="L61" s="67">
        <v>1.57</v>
      </c>
      <c r="M61" s="67">
        <v>0.7</v>
      </c>
      <c r="N61" s="67">
        <v>0.97</v>
      </c>
      <c r="O61" s="67">
        <v>0.33</v>
      </c>
      <c r="P61" s="67">
        <v>0.06</v>
      </c>
      <c r="Q61" s="67">
        <v>0.23</v>
      </c>
      <c r="R61" s="61">
        <v>0.39</v>
      </c>
      <c r="S61" s="61">
        <v>1.1000000000000001</v>
      </c>
      <c r="T61" s="61">
        <v>2.0099999999999998</v>
      </c>
      <c r="V61" s="3">
        <f t="shared" si="27"/>
        <v>0.74</v>
      </c>
      <c r="W61" s="3">
        <f t="shared" si="26"/>
        <v>0.20999999999999996</v>
      </c>
      <c r="X61" s="3">
        <f t="shared" si="26"/>
        <v>1.72</v>
      </c>
      <c r="Y61" s="3">
        <f t="shared" si="26"/>
        <v>-1.17</v>
      </c>
      <c r="Z61" s="3">
        <f t="shared" si="26"/>
        <v>-0.85000000000000009</v>
      </c>
      <c r="AA61" s="3">
        <f t="shared" si="26"/>
        <v>5.0000000000000044E-2</v>
      </c>
      <c r="AB61" s="3">
        <f t="shared" si="26"/>
        <v>-0.90000000000000013</v>
      </c>
      <c r="AC61" s="3">
        <f t="shared" si="26"/>
        <v>1.74</v>
      </c>
      <c r="AD61" s="3">
        <f t="shared" si="26"/>
        <v>-0.48</v>
      </c>
      <c r="AE61" s="3">
        <f t="shared" si="26"/>
        <v>0.87000000000000011</v>
      </c>
      <c r="AF61" s="3">
        <f t="shared" si="26"/>
        <v>-0.27</v>
      </c>
      <c r="AG61" s="3">
        <f t="shared" si="26"/>
        <v>0.6399999999999999</v>
      </c>
      <c r="AH61" s="3">
        <f t="shared" si="26"/>
        <v>0.27</v>
      </c>
      <c r="AI61" s="3">
        <f t="shared" si="26"/>
        <v>-0.17</v>
      </c>
      <c r="AJ61" s="3">
        <f t="shared" si="26"/>
        <v>-0.16</v>
      </c>
      <c r="AK61" s="3">
        <f t="shared" si="26"/>
        <v>-0.71000000000000008</v>
      </c>
      <c r="AL61" s="3">
        <f t="shared" si="26"/>
        <v>-0.9099999999999997</v>
      </c>
    </row>
    <row r="62" spans="1:38" x14ac:dyDescent="0.2">
      <c r="A62" s="181">
        <v>380508098412701</v>
      </c>
      <c r="B62" s="53" t="s">
        <v>94</v>
      </c>
      <c r="C62" s="69">
        <v>2.92</v>
      </c>
      <c r="D62" s="69">
        <v>2.37</v>
      </c>
      <c r="E62" s="69">
        <v>2.17</v>
      </c>
      <c r="F62" s="69">
        <v>1.0900000000000001</v>
      </c>
      <c r="G62" s="69">
        <v>1.68</v>
      </c>
      <c r="H62" s="69">
        <v>1.81</v>
      </c>
      <c r="I62" s="69">
        <v>2.19</v>
      </c>
      <c r="J62" s="69">
        <v>2.52</v>
      </c>
      <c r="K62" s="69">
        <v>2.76</v>
      </c>
      <c r="L62" s="69">
        <v>3.47</v>
      </c>
      <c r="M62" s="69">
        <v>2.61</v>
      </c>
      <c r="N62" s="69">
        <v>3.16</v>
      </c>
      <c r="O62" s="69">
        <v>3.36</v>
      </c>
      <c r="P62" s="69">
        <v>1.41</v>
      </c>
      <c r="Q62" s="69">
        <v>0.94</v>
      </c>
      <c r="R62" s="61">
        <v>1.25</v>
      </c>
      <c r="S62" s="61">
        <v>2.0099999999999998</v>
      </c>
      <c r="T62" s="61">
        <v>4.0599999999999996</v>
      </c>
      <c r="V62" s="3">
        <f t="shared" si="27"/>
        <v>0.54999999999999982</v>
      </c>
      <c r="W62" s="3">
        <f t="shared" si="26"/>
        <v>0.20000000000000018</v>
      </c>
      <c r="X62" s="3">
        <f t="shared" si="26"/>
        <v>1.0799999999999998</v>
      </c>
      <c r="Y62" s="3">
        <f t="shared" si="26"/>
        <v>-0.58999999999999986</v>
      </c>
      <c r="Z62" s="3">
        <f t="shared" si="26"/>
        <v>-0.13000000000000012</v>
      </c>
      <c r="AA62" s="3">
        <f t="shared" si="26"/>
        <v>-0.37999999999999989</v>
      </c>
      <c r="AB62" s="3">
        <f t="shared" si="26"/>
        <v>-0.33000000000000007</v>
      </c>
      <c r="AC62" s="3">
        <f t="shared" si="26"/>
        <v>-0.23999999999999977</v>
      </c>
      <c r="AD62" s="3">
        <f t="shared" si="26"/>
        <v>-0.71000000000000041</v>
      </c>
      <c r="AE62" s="3">
        <f t="shared" si="26"/>
        <v>0.86000000000000032</v>
      </c>
      <c r="AF62" s="3">
        <f t="shared" si="26"/>
        <v>-0.55000000000000027</v>
      </c>
      <c r="AG62" s="3">
        <f t="shared" si="26"/>
        <v>-0.19999999999999973</v>
      </c>
      <c r="AH62" s="3">
        <f t="shared" si="26"/>
        <v>1.95</v>
      </c>
      <c r="AI62" s="3">
        <f t="shared" si="26"/>
        <v>0.47</v>
      </c>
      <c r="AJ62" s="3">
        <f t="shared" si="26"/>
        <v>-0.31000000000000005</v>
      </c>
      <c r="AK62" s="3">
        <f t="shared" si="26"/>
        <v>-0.75999999999999979</v>
      </c>
      <c r="AL62" s="3">
        <f t="shared" si="26"/>
        <v>-2.0499999999999998</v>
      </c>
    </row>
    <row r="63" spans="1:38" x14ac:dyDescent="0.2">
      <c r="A63" s="181">
        <v>380508098412702</v>
      </c>
      <c r="B63" s="53" t="s">
        <v>95</v>
      </c>
      <c r="C63" s="69">
        <v>5.12</v>
      </c>
      <c r="D63" s="69">
        <v>4.54</v>
      </c>
      <c r="E63" s="69">
        <v>4.33</v>
      </c>
      <c r="F63" s="69">
        <v>3.28</v>
      </c>
      <c r="G63" s="69">
        <v>3.84</v>
      </c>
      <c r="H63" s="69">
        <v>3.94</v>
      </c>
      <c r="I63" s="69">
        <v>4.3099999999999996</v>
      </c>
      <c r="J63" s="69">
        <v>4.6100000000000003</v>
      </c>
      <c r="K63" s="69">
        <v>4.83</v>
      </c>
      <c r="L63" s="69">
        <v>5.5</v>
      </c>
      <c r="M63" s="69">
        <v>4.6500000000000004</v>
      </c>
      <c r="N63" s="69">
        <v>5.18</v>
      </c>
      <c r="O63" s="69">
        <v>5.4</v>
      </c>
      <c r="P63" s="69">
        <v>3.51</v>
      </c>
      <c r="Q63" s="69">
        <v>3.02</v>
      </c>
      <c r="R63" s="3">
        <v>3.31</v>
      </c>
      <c r="S63" s="3">
        <v>4.0599999999999996</v>
      </c>
      <c r="T63" s="3">
        <v>6.04</v>
      </c>
      <c r="V63" s="3">
        <f t="shared" si="27"/>
        <v>0.58000000000000007</v>
      </c>
      <c r="W63" s="3">
        <f t="shared" si="26"/>
        <v>0.20999999999999996</v>
      </c>
      <c r="X63" s="3">
        <f t="shared" si="26"/>
        <v>1.0500000000000003</v>
      </c>
      <c r="Y63" s="3">
        <f t="shared" si="26"/>
        <v>-0.56000000000000005</v>
      </c>
      <c r="Z63" s="3">
        <f t="shared" si="26"/>
        <v>-0.10000000000000009</v>
      </c>
      <c r="AA63" s="3">
        <f t="shared" si="26"/>
        <v>-0.36999999999999966</v>
      </c>
      <c r="AB63" s="3">
        <f t="shared" si="26"/>
        <v>-0.30000000000000071</v>
      </c>
      <c r="AC63" s="3">
        <f t="shared" si="26"/>
        <v>-0.21999999999999975</v>
      </c>
      <c r="AD63" s="3">
        <f t="shared" si="26"/>
        <v>-0.66999999999999993</v>
      </c>
      <c r="AE63" s="3">
        <f t="shared" si="26"/>
        <v>0.84999999999999964</v>
      </c>
      <c r="AF63" s="3">
        <f t="shared" si="26"/>
        <v>-0.52999999999999936</v>
      </c>
      <c r="AG63" s="3">
        <f t="shared" si="26"/>
        <v>-0.22000000000000064</v>
      </c>
      <c r="AH63" s="3">
        <f t="shared" si="26"/>
        <v>1.8900000000000006</v>
      </c>
      <c r="AI63" s="3">
        <f t="shared" si="26"/>
        <v>0.48999999999999977</v>
      </c>
      <c r="AJ63" s="3">
        <f t="shared" si="26"/>
        <v>-0.29000000000000004</v>
      </c>
      <c r="AK63" s="3">
        <f t="shared" si="26"/>
        <v>-0.74999999999999956</v>
      </c>
      <c r="AL63" s="3">
        <f t="shared" si="26"/>
        <v>-1.9800000000000004</v>
      </c>
    </row>
    <row r="64" spans="1:38" x14ac:dyDescent="0.2">
      <c r="A64" s="181">
        <v>375955098475601</v>
      </c>
      <c r="B64" s="53"/>
      <c r="C64" s="69"/>
      <c r="D64" s="69"/>
      <c r="E64" s="69"/>
      <c r="F64" s="69"/>
      <c r="G64" s="69"/>
      <c r="H64" s="69"/>
      <c r="I64" s="159">
        <v>5.37</v>
      </c>
      <c r="J64" s="159">
        <v>5.73</v>
      </c>
      <c r="K64" s="159">
        <v>5.51</v>
      </c>
      <c r="L64" s="159">
        <v>6.51</v>
      </c>
      <c r="M64" s="159">
        <v>5.05</v>
      </c>
      <c r="N64" s="159">
        <v>5.17</v>
      </c>
      <c r="O64" s="159">
        <v>4.99</v>
      </c>
      <c r="P64" s="159">
        <v>5.01</v>
      </c>
      <c r="Q64" s="159">
        <v>5.38</v>
      </c>
      <c r="R64" s="159">
        <v>5.22</v>
      </c>
      <c r="S64" s="159">
        <v>5.57</v>
      </c>
      <c r="T64" s="159">
        <v>6.85</v>
      </c>
      <c r="AB64" s="3">
        <f t="shared" ref="AB64:AB65" si="33">I64-J64</f>
        <v>-0.36000000000000032</v>
      </c>
      <c r="AC64" s="3">
        <f t="shared" ref="AC64:AC65" si="34">J64-K64</f>
        <v>0.22000000000000064</v>
      </c>
      <c r="AD64" s="3">
        <f t="shared" ref="AD64:AD65" si="35">K64-L64</f>
        <v>-1</v>
      </c>
      <c r="AE64" s="3">
        <f t="shared" ref="AE64:AE65" si="36">L64-M64</f>
        <v>1.46</v>
      </c>
      <c r="AF64" s="3">
        <f t="shared" ref="AF64:AF65" si="37">M64-N64</f>
        <v>-0.12000000000000011</v>
      </c>
      <c r="AG64" s="3">
        <f t="shared" ref="AG64:AG65" si="38">N64-O64</f>
        <v>0.17999999999999972</v>
      </c>
      <c r="AH64" s="3">
        <f t="shared" ref="AH64:AH65" si="39">O64-P64</f>
        <v>-1.9999999999999574E-2</v>
      </c>
      <c r="AI64" s="3">
        <f t="shared" ref="AI64:AI65" si="40">P64-Q64</f>
        <v>-0.37000000000000011</v>
      </c>
      <c r="AJ64" s="3">
        <f t="shared" ref="AJ64:AJ65" si="41">Q64-R64</f>
        <v>0.16000000000000014</v>
      </c>
      <c r="AK64" s="3">
        <f t="shared" ref="AK64:AK65" si="42">R64-S64</f>
        <v>-0.35000000000000053</v>
      </c>
      <c r="AL64" s="3">
        <f t="shared" ref="AL64:AL65" si="43">S64-T64</f>
        <v>-1.2799999999999994</v>
      </c>
    </row>
    <row r="65" spans="1:38" x14ac:dyDescent="0.2">
      <c r="A65" s="181">
        <v>375955098475602</v>
      </c>
      <c r="B65" s="53"/>
      <c r="C65" s="69"/>
      <c r="D65" s="69"/>
      <c r="E65" s="69"/>
      <c r="F65" s="69"/>
      <c r="G65" s="69"/>
      <c r="H65" s="69"/>
      <c r="I65" s="159">
        <v>5.83</v>
      </c>
      <c r="J65" s="159">
        <v>6.32</v>
      </c>
      <c r="K65" s="159">
        <v>6.57</v>
      </c>
      <c r="L65" s="159">
        <v>7.49</v>
      </c>
      <c r="M65" s="159">
        <v>5.9</v>
      </c>
      <c r="N65" s="159">
        <v>6.08</v>
      </c>
      <c r="O65" s="159">
        <v>5.85</v>
      </c>
      <c r="P65" s="159">
        <v>5.21</v>
      </c>
      <c r="Q65" s="159">
        <v>5.55</v>
      </c>
      <c r="R65" s="159">
        <v>5.34</v>
      </c>
      <c r="S65" s="159">
        <v>5.69</v>
      </c>
      <c r="T65" s="159">
        <v>7.27</v>
      </c>
      <c r="AB65" s="3">
        <f t="shared" si="33"/>
        <v>-0.49000000000000021</v>
      </c>
      <c r="AC65" s="3">
        <f t="shared" si="34"/>
        <v>-0.25</v>
      </c>
      <c r="AD65" s="3">
        <f t="shared" si="35"/>
        <v>-0.91999999999999993</v>
      </c>
      <c r="AE65" s="3">
        <f t="shared" si="36"/>
        <v>1.5899999999999999</v>
      </c>
      <c r="AF65" s="3">
        <f t="shared" si="37"/>
        <v>-0.17999999999999972</v>
      </c>
      <c r="AG65" s="3">
        <f t="shared" si="38"/>
        <v>0.23000000000000043</v>
      </c>
      <c r="AH65" s="3">
        <f t="shared" si="39"/>
        <v>0.63999999999999968</v>
      </c>
      <c r="AI65" s="3">
        <f t="shared" si="40"/>
        <v>-0.33999999999999986</v>
      </c>
      <c r="AJ65" s="3">
        <f t="shared" si="41"/>
        <v>0.20999999999999996</v>
      </c>
      <c r="AK65" s="3">
        <f t="shared" si="42"/>
        <v>-0.35000000000000053</v>
      </c>
      <c r="AL65" s="3">
        <f t="shared" si="43"/>
        <v>-1.5799999999999992</v>
      </c>
    </row>
    <row r="66" spans="1:38" x14ac:dyDescent="0.2">
      <c r="A66" s="181"/>
      <c r="U66" s="3" t="s">
        <v>206</v>
      </c>
      <c r="V66" s="159">
        <f>AVERAGE(V51:V65)</f>
        <v>0.6489999999999998</v>
      </c>
      <c r="W66" s="159">
        <f t="shared" ref="W66:AL66" si="44">AVERAGE(W51:W63)</f>
        <v>0.25000000000000006</v>
      </c>
      <c r="X66" s="159">
        <f t="shared" si="44"/>
        <v>1.2540000000000002</v>
      </c>
      <c r="Y66" s="159">
        <f t="shared" si="44"/>
        <v>-0.51400000000000023</v>
      </c>
      <c r="Z66" s="159">
        <f t="shared" si="44"/>
        <v>-0.33400000000000019</v>
      </c>
      <c r="AA66" s="159">
        <f t="shared" si="44"/>
        <v>-0.19799999999999979</v>
      </c>
      <c r="AB66" s="159">
        <f t="shared" si="44"/>
        <v>-0.42583333333333351</v>
      </c>
      <c r="AC66" s="159">
        <f t="shared" si="44"/>
        <v>-0.65249999999999975</v>
      </c>
      <c r="AD66" s="159">
        <f t="shared" si="44"/>
        <v>-0.75249999999999995</v>
      </c>
      <c r="AE66" s="159">
        <f t="shared" si="44"/>
        <v>1.125833333333333</v>
      </c>
      <c r="AF66" s="159">
        <f t="shared" si="44"/>
        <v>-0.32545454545454527</v>
      </c>
      <c r="AG66" s="159">
        <f t="shared" si="44"/>
        <v>-0.59666666666666679</v>
      </c>
      <c r="AH66" s="159">
        <f t="shared" si="44"/>
        <v>2.6908333333333334</v>
      </c>
      <c r="AI66" s="159">
        <f t="shared" si="44"/>
        <v>0.66416666666666668</v>
      </c>
      <c r="AJ66" s="159">
        <f t="shared" si="44"/>
        <v>0.18583333333333338</v>
      </c>
      <c r="AK66" s="159">
        <f t="shared" si="44"/>
        <v>-0.88750000000000051</v>
      </c>
      <c r="AL66" s="159">
        <f t="shared" si="44"/>
        <v>-2.6391666666666667</v>
      </c>
    </row>
    <row r="68" spans="1:38" x14ac:dyDescent="0.2">
      <c r="A68" s="98" t="s">
        <v>97</v>
      </c>
      <c r="V68" s="3" t="s">
        <v>205</v>
      </c>
    </row>
    <row r="69" spans="1:38" x14ac:dyDescent="0.2">
      <c r="A69" s="183" t="s">
        <v>45</v>
      </c>
      <c r="B69" s="6" t="s">
        <v>46</v>
      </c>
      <c r="C69" s="72">
        <v>34700</v>
      </c>
      <c r="D69" s="72">
        <v>35065</v>
      </c>
      <c r="E69" s="72">
        <v>35431</v>
      </c>
      <c r="F69" s="72">
        <v>35796</v>
      </c>
      <c r="G69" s="72">
        <v>36161</v>
      </c>
      <c r="H69" s="72">
        <v>36526</v>
      </c>
      <c r="I69" s="72">
        <v>36892</v>
      </c>
      <c r="J69" s="72">
        <v>37257</v>
      </c>
      <c r="K69" s="72">
        <v>37622</v>
      </c>
      <c r="L69" s="72">
        <v>37987</v>
      </c>
      <c r="M69" s="73">
        <v>2005</v>
      </c>
      <c r="N69" s="73">
        <v>2006</v>
      </c>
      <c r="O69" s="73">
        <v>2007</v>
      </c>
      <c r="P69" s="73">
        <v>2008</v>
      </c>
      <c r="Q69" s="74">
        <v>2009</v>
      </c>
      <c r="R69" s="3">
        <v>2010</v>
      </c>
      <c r="S69" s="3">
        <v>2011</v>
      </c>
      <c r="T69" s="3">
        <v>2012</v>
      </c>
      <c r="V69" s="160">
        <v>1996</v>
      </c>
      <c r="W69" s="160">
        <v>1997</v>
      </c>
      <c r="X69" s="160">
        <v>1998</v>
      </c>
      <c r="Y69" s="160">
        <v>1999</v>
      </c>
      <c r="Z69" s="160">
        <v>2000</v>
      </c>
      <c r="AA69" s="160">
        <v>2001</v>
      </c>
      <c r="AB69" s="160">
        <v>2002</v>
      </c>
      <c r="AC69" s="160">
        <v>2003</v>
      </c>
      <c r="AD69" s="160">
        <v>2004</v>
      </c>
      <c r="AE69" s="160">
        <v>2005</v>
      </c>
      <c r="AF69" s="160">
        <v>2006</v>
      </c>
      <c r="AG69" s="160">
        <v>2007</v>
      </c>
      <c r="AH69" s="160">
        <v>2008</v>
      </c>
      <c r="AI69" s="160">
        <v>2009</v>
      </c>
      <c r="AJ69" s="160">
        <v>2010</v>
      </c>
      <c r="AK69" s="160">
        <v>2011</v>
      </c>
      <c r="AL69" s="160">
        <v>2012</v>
      </c>
    </row>
    <row r="70" spans="1:38" x14ac:dyDescent="0.2">
      <c r="A70" s="181">
        <v>374834099042201</v>
      </c>
      <c r="B70" s="70" t="s">
        <v>98</v>
      </c>
      <c r="C70" s="75">
        <v>25.64</v>
      </c>
      <c r="D70" s="75">
        <v>24.34</v>
      </c>
      <c r="E70" s="75">
        <v>21.6</v>
      </c>
      <c r="F70" s="75">
        <v>20.2</v>
      </c>
      <c r="G70" s="75">
        <v>21.5</v>
      </c>
      <c r="H70" s="75">
        <v>22.1</v>
      </c>
      <c r="I70" s="75">
        <v>22.43</v>
      </c>
      <c r="J70" s="75">
        <v>24.18</v>
      </c>
      <c r="K70" s="75">
        <v>26.81</v>
      </c>
      <c r="L70" s="75">
        <v>29.24</v>
      </c>
      <c r="M70" s="75">
        <v>29.85</v>
      </c>
      <c r="N70" s="75">
        <v>30.09</v>
      </c>
      <c r="O70" s="75">
        <v>32.700000000000003</v>
      </c>
      <c r="P70" s="75">
        <v>26.7</v>
      </c>
      <c r="Q70" s="76">
        <v>26.18</v>
      </c>
      <c r="R70" s="3">
        <v>25.59</v>
      </c>
      <c r="S70" s="3">
        <v>25.07</v>
      </c>
      <c r="T70" s="3">
        <v>29.56</v>
      </c>
      <c r="V70" s="159">
        <f>C70-D70</f>
        <v>1.3000000000000007</v>
      </c>
      <c r="W70" s="159">
        <f t="shared" ref="W70:AL81" si="45">D70-E70</f>
        <v>2.7399999999999984</v>
      </c>
      <c r="X70" s="159">
        <f t="shared" si="45"/>
        <v>1.4000000000000021</v>
      </c>
      <c r="Y70" s="159">
        <f t="shared" si="45"/>
        <v>-1.3000000000000007</v>
      </c>
      <c r="Z70" s="159">
        <f t="shared" si="45"/>
        <v>-0.60000000000000142</v>
      </c>
      <c r="AA70" s="159">
        <f t="shared" si="45"/>
        <v>-0.32999999999999829</v>
      </c>
      <c r="AB70" s="159">
        <f t="shared" si="45"/>
        <v>-1.75</v>
      </c>
      <c r="AC70" s="159">
        <f t="shared" si="45"/>
        <v>-2.629999999999999</v>
      </c>
      <c r="AD70" s="159">
        <f t="shared" si="45"/>
        <v>-2.4299999999999997</v>
      </c>
      <c r="AE70" s="159">
        <f t="shared" si="45"/>
        <v>-0.61000000000000298</v>
      </c>
      <c r="AF70" s="159">
        <f t="shared" si="45"/>
        <v>-0.23999999999999844</v>
      </c>
      <c r="AG70" s="159">
        <f t="shared" si="45"/>
        <v>-2.610000000000003</v>
      </c>
      <c r="AH70" s="159">
        <f t="shared" si="45"/>
        <v>6.0000000000000036</v>
      </c>
      <c r="AI70" s="159">
        <f t="shared" si="45"/>
        <v>0.51999999999999957</v>
      </c>
      <c r="AJ70" s="159">
        <f t="shared" si="45"/>
        <v>0.58999999999999986</v>
      </c>
      <c r="AK70" s="159">
        <f t="shared" si="45"/>
        <v>0.51999999999999957</v>
      </c>
      <c r="AL70" s="159">
        <f t="shared" si="45"/>
        <v>-4.4899999999999984</v>
      </c>
    </row>
    <row r="71" spans="1:38" x14ac:dyDescent="0.2">
      <c r="A71" s="181">
        <v>374731099035701</v>
      </c>
      <c r="B71" s="70" t="s">
        <v>99</v>
      </c>
      <c r="C71" s="75">
        <v>11.85</v>
      </c>
      <c r="D71" s="75">
        <v>9.76</v>
      </c>
      <c r="E71" s="75">
        <v>7.62</v>
      </c>
      <c r="F71" s="75">
        <v>6.73</v>
      </c>
      <c r="G71" s="75">
        <v>7.78</v>
      </c>
      <c r="H71" s="75">
        <v>8.3000000000000007</v>
      </c>
      <c r="I71" s="75">
        <v>8.25</v>
      </c>
      <c r="J71" s="75">
        <v>9.75</v>
      </c>
      <c r="K71" s="75">
        <v>12</v>
      </c>
      <c r="L71" s="75">
        <v>14.13</v>
      </c>
      <c r="M71" s="75">
        <v>15.28</v>
      </c>
      <c r="N71" s="75">
        <v>15.71</v>
      </c>
      <c r="O71" s="75">
        <v>17.59</v>
      </c>
      <c r="P71" s="75">
        <v>12</v>
      </c>
      <c r="Q71" s="76">
        <v>11.67</v>
      </c>
      <c r="R71" s="3">
        <v>11.03</v>
      </c>
      <c r="S71" s="3">
        <v>11.14</v>
      </c>
      <c r="T71" s="3">
        <v>15.14</v>
      </c>
      <c r="V71" s="159">
        <f t="shared" ref="V71:V81" si="46">C71-D71</f>
        <v>2.09</v>
      </c>
      <c r="W71" s="159">
        <f t="shared" si="45"/>
        <v>2.1399999999999997</v>
      </c>
      <c r="X71" s="159">
        <f t="shared" si="45"/>
        <v>0.88999999999999968</v>
      </c>
      <c r="Y71" s="159">
        <f t="shared" si="45"/>
        <v>-1.0499999999999998</v>
      </c>
      <c r="Z71" s="159">
        <f t="shared" si="45"/>
        <v>-0.52000000000000046</v>
      </c>
      <c r="AA71" s="159">
        <f t="shared" si="45"/>
        <v>5.0000000000000711E-2</v>
      </c>
      <c r="AB71" s="159">
        <f t="shared" si="45"/>
        <v>-1.5</v>
      </c>
      <c r="AC71" s="159">
        <f t="shared" si="45"/>
        <v>-2.25</v>
      </c>
      <c r="AD71" s="159">
        <f t="shared" si="45"/>
        <v>-2.1300000000000008</v>
      </c>
      <c r="AE71" s="159">
        <f t="shared" si="45"/>
        <v>-1.1499999999999986</v>
      </c>
      <c r="AF71" s="159">
        <f t="shared" si="45"/>
        <v>-0.43000000000000149</v>
      </c>
      <c r="AG71" s="159">
        <f t="shared" si="45"/>
        <v>-1.879999999999999</v>
      </c>
      <c r="AH71" s="159">
        <f t="shared" si="45"/>
        <v>5.59</v>
      </c>
      <c r="AI71" s="159">
        <f t="shared" si="45"/>
        <v>0.33000000000000007</v>
      </c>
      <c r="AJ71" s="159">
        <f t="shared" si="45"/>
        <v>0.64000000000000057</v>
      </c>
      <c r="AK71" s="159">
        <f t="shared" si="45"/>
        <v>-0.11000000000000121</v>
      </c>
      <c r="AL71" s="159">
        <f t="shared" si="45"/>
        <v>-4</v>
      </c>
    </row>
    <row r="72" spans="1:38" x14ac:dyDescent="0.2">
      <c r="A72" s="181">
        <v>374717098593501</v>
      </c>
      <c r="B72" s="70" t="s">
        <v>100</v>
      </c>
      <c r="C72" s="75">
        <v>21.69</v>
      </c>
      <c r="D72" s="75">
        <v>21.69</v>
      </c>
      <c r="E72" s="75">
        <v>18.899999999999999</v>
      </c>
      <c r="F72" s="75">
        <v>16.75</v>
      </c>
      <c r="G72" s="75">
        <v>16.37</v>
      </c>
      <c r="H72" s="75">
        <v>17.649999999999999</v>
      </c>
      <c r="I72" s="75">
        <v>18.16</v>
      </c>
      <c r="J72" s="75">
        <v>20.399999999999999</v>
      </c>
      <c r="K72" s="75">
        <v>22.78</v>
      </c>
      <c r="L72" s="75">
        <v>24.95</v>
      </c>
      <c r="M72" s="75">
        <v>26.53</v>
      </c>
      <c r="N72" s="75">
        <v>26.01</v>
      </c>
      <c r="O72" s="75">
        <v>28.37</v>
      </c>
      <c r="P72" s="75">
        <v>23.54</v>
      </c>
      <c r="Q72" s="76">
        <v>23.28</v>
      </c>
      <c r="R72" s="3">
        <v>21.21</v>
      </c>
      <c r="S72" s="3">
        <v>21.15</v>
      </c>
      <c r="T72" s="3">
        <v>24.97</v>
      </c>
      <c r="V72" s="159">
        <f t="shared" si="46"/>
        <v>0</v>
      </c>
      <c r="W72" s="159">
        <f t="shared" si="45"/>
        <v>2.7900000000000027</v>
      </c>
      <c r="X72" s="159">
        <f t="shared" si="45"/>
        <v>2.1499999999999986</v>
      </c>
      <c r="Y72" s="159">
        <f t="shared" si="45"/>
        <v>0.37999999999999901</v>
      </c>
      <c r="Z72" s="159">
        <f t="shared" si="45"/>
        <v>-1.2799999999999976</v>
      </c>
      <c r="AA72" s="159">
        <f t="shared" si="45"/>
        <v>-0.51000000000000156</v>
      </c>
      <c r="AB72" s="159">
        <f t="shared" si="45"/>
        <v>-2.2399999999999984</v>
      </c>
      <c r="AC72" s="159">
        <f t="shared" si="45"/>
        <v>-2.3800000000000026</v>
      </c>
      <c r="AD72" s="159">
        <f t="shared" si="45"/>
        <v>-2.1699999999999982</v>
      </c>
      <c r="AE72" s="159">
        <f t="shared" si="45"/>
        <v>-1.5800000000000018</v>
      </c>
      <c r="AF72" s="159">
        <f t="shared" si="45"/>
        <v>0.51999999999999957</v>
      </c>
      <c r="AG72" s="159">
        <f t="shared" si="45"/>
        <v>-2.3599999999999994</v>
      </c>
      <c r="AH72" s="159">
        <f t="shared" si="45"/>
        <v>4.8300000000000018</v>
      </c>
      <c r="AI72" s="159">
        <f t="shared" si="45"/>
        <v>0.25999999999999801</v>
      </c>
      <c r="AJ72" s="159">
        <f t="shared" si="45"/>
        <v>2.0700000000000003</v>
      </c>
      <c r="AK72" s="159">
        <f t="shared" si="45"/>
        <v>6.0000000000002274E-2</v>
      </c>
      <c r="AL72" s="159">
        <f t="shared" si="45"/>
        <v>-3.8200000000000003</v>
      </c>
    </row>
    <row r="73" spans="1:38" x14ac:dyDescent="0.2">
      <c r="A73" s="181">
        <v>374653099070201</v>
      </c>
      <c r="B73" s="70" t="s">
        <v>101</v>
      </c>
      <c r="C73" s="75">
        <v>17.68</v>
      </c>
      <c r="D73" s="75">
        <v>16.95</v>
      </c>
      <c r="E73" s="75">
        <v>14.28</v>
      </c>
      <c r="F73" s="75">
        <v>12.41</v>
      </c>
      <c r="G73" s="75">
        <v>14.1</v>
      </c>
      <c r="H73" s="75">
        <v>14.64</v>
      </c>
      <c r="I73" s="75">
        <v>15.07</v>
      </c>
      <c r="J73" s="75">
        <v>16.25</v>
      </c>
      <c r="K73" s="75">
        <v>20.350000000000001</v>
      </c>
      <c r="L73" s="75">
        <v>20.66</v>
      </c>
      <c r="M73" s="75">
        <v>22.02</v>
      </c>
      <c r="N73" s="75">
        <v>22.45</v>
      </c>
      <c r="O73" s="75">
        <v>24.3</v>
      </c>
      <c r="P73" s="75">
        <v>20.12</v>
      </c>
      <c r="Q73" s="76">
        <v>19.739999999999998</v>
      </c>
      <c r="R73" s="3">
        <v>19.010000000000002</v>
      </c>
      <c r="S73" s="3">
        <v>19.23</v>
      </c>
      <c r="T73" s="3">
        <v>22.6</v>
      </c>
      <c r="V73" s="159">
        <f t="shared" si="46"/>
        <v>0.73000000000000043</v>
      </c>
      <c r="W73" s="159">
        <f t="shared" si="45"/>
        <v>2.67</v>
      </c>
      <c r="X73" s="159">
        <f t="shared" si="45"/>
        <v>1.8699999999999992</v>
      </c>
      <c r="Y73" s="159">
        <f t="shared" si="45"/>
        <v>-1.6899999999999995</v>
      </c>
      <c r="Z73" s="159">
        <f t="shared" si="45"/>
        <v>-0.54000000000000092</v>
      </c>
      <c r="AA73" s="159">
        <f t="shared" si="45"/>
        <v>-0.42999999999999972</v>
      </c>
      <c r="AB73" s="159">
        <f t="shared" si="45"/>
        <v>-1.1799999999999997</v>
      </c>
      <c r="AC73" s="159">
        <f t="shared" si="45"/>
        <v>-4.1000000000000014</v>
      </c>
      <c r="AD73" s="159">
        <f t="shared" si="45"/>
        <v>-0.30999999999999872</v>
      </c>
      <c r="AE73" s="159">
        <f t="shared" si="45"/>
        <v>-1.3599999999999994</v>
      </c>
      <c r="AF73" s="159">
        <f t="shared" si="45"/>
        <v>-0.42999999999999972</v>
      </c>
      <c r="AG73" s="159">
        <f t="shared" si="45"/>
        <v>-1.8500000000000014</v>
      </c>
      <c r="AH73" s="159">
        <f t="shared" si="45"/>
        <v>4.18</v>
      </c>
      <c r="AI73" s="159">
        <f t="shared" si="45"/>
        <v>0.38000000000000256</v>
      </c>
      <c r="AJ73" s="159">
        <f t="shared" si="45"/>
        <v>0.72999999999999687</v>
      </c>
      <c r="AK73" s="159">
        <f t="shared" si="45"/>
        <v>-0.21999999999999886</v>
      </c>
      <c r="AL73" s="159">
        <f t="shared" si="45"/>
        <v>-3.370000000000001</v>
      </c>
    </row>
    <row r="74" spans="1:38" x14ac:dyDescent="0.2">
      <c r="A74" s="181">
        <v>374408099070401</v>
      </c>
      <c r="B74" s="70" t="s">
        <v>102</v>
      </c>
      <c r="C74" s="75">
        <v>34.729999999999997</v>
      </c>
      <c r="D74" s="75">
        <v>34.01</v>
      </c>
      <c r="E74" s="75">
        <v>32.22</v>
      </c>
      <c r="F74" s="75">
        <v>29.04</v>
      </c>
      <c r="G74" s="75">
        <v>30.29</v>
      </c>
      <c r="H74" s="75">
        <v>31.66</v>
      </c>
      <c r="I74" s="75">
        <v>31.4</v>
      </c>
      <c r="J74" s="75">
        <v>32.729999999999997</v>
      </c>
      <c r="K74" s="75">
        <v>35.54</v>
      </c>
      <c r="L74" s="75">
        <v>37.799999999999997</v>
      </c>
      <c r="M74" s="75">
        <v>39.04</v>
      </c>
      <c r="N74" s="75">
        <v>39.659999999999997</v>
      </c>
      <c r="O74" s="75">
        <v>41.44</v>
      </c>
      <c r="P74" s="75">
        <v>38.6</v>
      </c>
      <c r="Q74" s="76">
        <v>37.450000000000003</v>
      </c>
      <c r="R74" s="3">
        <v>36.33</v>
      </c>
      <c r="S74" s="3">
        <v>37.31</v>
      </c>
      <c r="T74" s="3">
        <v>40.58</v>
      </c>
      <c r="V74" s="159">
        <f t="shared" si="46"/>
        <v>0.71999999999999886</v>
      </c>
      <c r="W74" s="159">
        <f t="shared" si="45"/>
        <v>1.7899999999999991</v>
      </c>
      <c r="X74" s="159">
        <f t="shared" si="45"/>
        <v>3.1799999999999997</v>
      </c>
      <c r="Y74" s="159">
        <f t="shared" si="45"/>
        <v>-1.25</v>
      </c>
      <c r="Z74" s="159">
        <f t="shared" si="45"/>
        <v>-1.370000000000001</v>
      </c>
      <c r="AA74" s="159">
        <f t="shared" si="45"/>
        <v>0.26000000000000156</v>
      </c>
      <c r="AB74" s="159">
        <f t="shared" si="45"/>
        <v>-1.3299999999999983</v>
      </c>
      <c r="AC74" s="159">
        <f t="shared" si="45"/>
        <v>-2.8100000000000023</v>
      </c>
      <c r="AD74" s="159">
        <f t="shared" si="45"/>
        <v>-2.259999999999998</v>
      </c>
      <c r="AE74" s="159">
        <f t="shared" si="45"/>
        <v>-1.240000000000002</v>
      </c>
      <c r="AF74" s="159">
        <f t="shared" si="45"/>
        <v>-0.61999999999999744</v>
      </c>
      <c r="AG74" s="159">
        <f t="shared" si="45"/>
        <v>-1.7800000000000011</v>
      </c>
      <c r="AH74" s="159">
        <f t="shared" si="45"/>
        <v>2.8399999999999963</v>
      </c>
      <c r="AI74" s="159">
        <f t="shared" si="45"/>
        <v>1.1499999999999986</v>
      </c>
      <c r="AJ74" s="159">
        <f t="shared" si="45"/>
        <v>1.1200000000000045</v>
      </c>
      <c r="AK74" s="159">
        <f t="shared" si="45"/>
        <v>-0.98000000000000398</v>
      </c>
      <c r="AL74" s="159">
        <f t="shared" si="45"/>
        <v>-3.269999999999996</v>
      </c>
    </row>
    <row r="75" spans="1:38" x14ac:dyDescent="0.2">
      <c r="A75" s="181">
        <v>374720099090001</v>
      </c>
      <c r="B75" s="70" t="s">
        <v>103</v>
      </c>
      <c r="C75" s="75">
        <v>26.25</v>
      </c>
      <c r="D75" s="75">
        <v>25.5</v>
      </c>
      <c r="E75" s="75">
        <v>23.25</v>
      </c>
      <c r="F75" s="75">
        <v>20.09</v>
      </c>
      <c r="G75" s="75">
        <v>21.64</v>
      </c>
      <c r="H75" s="75">
        <v>22.47</v>
      </c>
      <c r="I75" s="75">
        <v>23.7</v>
      </c>
      <c r="J75" s="75">
        <v>25.15</v>
      </c>
      <c r="K75" s="75">
        <v>28.12</v>
      </c>
      <c r="L75" s="75">
        <v>30.26</v>
      </c>
      <c r="M75" s="75">
        <v>31.35</v>
      </c>
      <c r="N75" s="75">
        <v>31.95</v>
      </c>
      <c r="O75" s="75">
        <v>34</v>
      </c>
      <c r="P75" s="75">
        <v>30.19</v>
      </c>
      <c r="Q75" s="76">
        <v>29.57</v>
      </c>
      <c r="R75" s="3">
        <v>28.91</v>
      </c>
      <c r="S75" s="3">
        <v>28.92</v>
      </c>
      <c r="T75" s="3">
        <v>32.42</v>
      </c>
      <c r="V75" s="159">
        <f t="shared" si="46"/>
        <v>0.75</v>
      </c>
      <c r="W75" s="159">
        <f t="shared" si="45"/>
        <v>2.25</v>
      </c>
      <c r="X75" s="159">
        <f t="shared" si="45"/>
        <v>3.16</v>
      </c>
      <c r="Y75" s="159">
        <f t="shared" si="45"/>
        <v>-1.5500000000000007</v>
      </c>
      <c r="Z75" s="159">
        <f t="shared" si="45"/>
        <v>-0.82999999999999829</v>
      </c>
      <c r="AA75" s="159">
        <f t="shared" si="45"/>
        <v>-1.2300000000000004</v>
      </c>
      <c r="AB75" s="159">
        <f t="shared" si="45"/>
        <v>-1.4499999999999993</v>
      </c>
      <c r="AC75" s="159">
        <f t="shared" si="45"/>
        <v>-2.9700000000000024</v>
      </c>
      <c r="AD75" s="159">
        <f t="shared" si="45"/>
        <v>-2.1400000000000006</v>
      </c>
      <c r="AE75" s="159">
        <f t="shared" si="45"/>
        <v>-1.0899999999999999</v>
      </c>
      <c r="AF75" s="159">
        <f t="shared" si="45"/>
        <v>-0.59999999999999787</v>
      </c>
      <c r="AG75" s="159">
        <f t="shared" si="45"/>
        <v>-2.0500000000000007</v>
      </c>
      <c r="AH75" s="159">
        <f t="shared" si="45"/>
        <v>3.8099999999999987</v>
      </c>
      <c r="AI75" s="159">
        <f t="shared" si="45"/>
        <v>0.62000000000000099</v>
      </c>
      <c r="AJ75" s="159">
        <f t="shared" si="45"/>
        <v>0.66000000000000014</v>
      </c>
      <c r="AK75" s="159">
        <f t="shared" si="45"/>
        <v>-1.0000000000001563E-2</v>
      </c>
      <c r="AL75" s="159">
        <f t="shared" si="45"/>
        <v>-3.5</v>
      </c>
    </row>
    <row r="76" spans="1:38" x14ac:dyDescent="0.2">
      <c r="A76" s="181">
        <v>374404099104601</v>
      </c>
      <c r="B76" s="70" t="s">
        <v>104</v>
      </c>
      <c r="C76" s="75">
        <v>27.2</v>
      </c>
      <c r="D76" s="75">
        <v>27.42</v>
      </c>
      <c r="E76" s="75">
        <v>26.37</v>
      </c>
      <c r="F76" s="75">
        <v>22.66</v>
      </c>
      <c r="G76" s="75">
        <v>23.25</v>
      </c>
      <c r="H76" s="75">
        <v>23.9</v>
      </c>
      <c r="I76" s="75">
        <v>24.62</v>
      </c>
      <c r="J76" s="75">
        <v>26.74</v>
      </c>
      <c r="K76" s="75">
        <v>28.35</v>
      </c>
      <c r="L76" s="75">
        <v>30.16</v>
      </c>
      <c r="M76" s="75">
        <v>31.52</v>
      </c>
      <c r="N76" s="75">
        <v>32.4</v>
      </c>
      <c r="O76" s="75">
        <v>33.96</v>
      </c>
      <c r="P76" s="75">
        <v>32.200000000000003</v>
      </c>
      <c r="Q76" s="3">
        <v>31.92</v>
      </c>
      <c r="R76" s="3">
        <v>31.2</v>
      </c>
      <c r="S76" s="3">
        <v>31.86</v>
      </c>
      <c r="T76" s="3">
        <v>34</v>
      </c>
      <c r="V76" s="159">
        <f t="shared" si="46"/>
        <v>-0.22000000000000242</v>
      </c>
      <c r="W76" s="159">
        <f t="shared" si="45"/>
        <v>1.0500000000000007</v>
      </c>
      <c r="X76" s="159">
        <f t="shared" si="45"/>
        <v>3.7100000000000009</v>
      </c>
      <c r="Y76" s="159">
        <f t="shared" si="45"/>
        <v>-0.58999999999999986</v>
      </c>
      <c r="Z76" s="159">
        <f t="shared" si="45"/>
        <v>-0.64999999999999858</v>
      </c>
      <c r="AA76" s="159">
        <f t="shared" si="45"/>
        <v>-0.72000000000000242</v>
      </c>
      <c r="AB76" s="159">
        <f t="shared" si="45"/>
        <v>-2.1199999999999974</v>
      </c>
      <c r="AC76" s="159">
        <f t="shared" si="45"/>
        <v>-1.610000000000003</v>
      </c>
      <c r="AD76" s="159">
        <f t="shared" si="45"/>
        <v>-1.8099999999999987</v>
      </c>
      <c r="AE76" s="159">
        <f t="shared" si="45"/>
        <v>-1.3599999999999994</v>
      </c>
      <c r="AF76" s="159">
        <f t="shared" si="45"/>
        <v>-0.87999999999999901</v>
      </c>
      <c r="AG76" s="159">
        <f t="shared" si="45"/>
        <v>-1.5600000000000023</v>
      </c>
      <c r="AH76" s="159">
        <f t="shared" si="45"/>
        <v>1.759999999999998</v>
      </c>
      <c r="AI76" s="159">
        <f t="shared" si="45"/>
        <v>0.28000000000000114</v>
      </c>
      <c r="AJ76" s="159">
        <f t="shared" si="45"/>
        <v>0.72000000000000242</v>
      </c>
      <c r="AK76" s="159">
        <f t="shared" si="45"/>
        <v>-0.66000000000000014</v>
      </c>
      <c r="AL76" s="159">
        <f t="shared" si="45"/>
        <v>-2.1400000000000006</v>
      </c>
    </row>
    <row r="77" spans="1:38" x14ac:dyDescent="0.2">
      <c r="A77" s="181">
        <v>374633099034401</v>
      </c>
      <c r="B77" s="71" t="s">
        <v>105</v>
      </c>
      <c r="C77" s="77">
        <v>19.97</v>
      </c>
      <c r="D77" s="77">
        <v>18.57</v>
      </c>
      <c r="E77" s="77">
        <v>15.41</v>
      </c>
      <c r="F77" s="77">
        <v>13.68</v>
      </c>
      <c r="G77" s="77">
        <v>13.82</v>
      </c>
      <c r="H77" s="77">
        <v>15.91</v>
      </c>
      <c r="I77" s="77">
        <v>16.23</v>
      </c>
      <c r="J77" s="77">
        <v>18.05</v>
      </c>
      <c r="K77" s="77">
        <v>20.420000000000002</v>
      </c>
      <c r="L77" s="77">
        <v>22.66</v>
      </c>
      <c r="M77" s="77">
        <v>23.88</v>
      </c>
      <c r="N77" s="77">
        <v>24.22</v>
      </c>
      <c r="O77" s="77">
        <v>26.46</v>
      </c>
      <c r="P77" s="77">
        <v>21.02</v>
      </c>
      <c r="Q77" s="77">
        <v>20.53</v>
      </c>
      <c r="R77" s="3">
        <v>19.440000000000001</v>
      </c>
      <c r="S77" s="3">
        <v>20.12</v>
      </c>
      <c r="T77" s="3">
        <v>24.3</v>
      </c>
      <c r="V77" s="159">
        <f t="shared" si="46"/>
        <v>1.3999999999999986</v>
      </c>
      <c r="W77" s="159">
        <f t="shared" si="45"/>
        <v>3.16</v>
      </c>
      <c r="X77" s="159">
        <f t="shared" si="45"/>
        <v>1.7300000000000004</v>
      </c>
      <c r="Y77" s="159">
        <f t="shared" si="45"/>
        <v>-0.14000000000000057</v>
      </c>
      <c r="Z77" s="159">
        <f t="shared" si="45"/>
        <v>-2.09</v>
      </c>
      <c r="AA77" s="159">
        <f t="shared" si="45"/>
        <v>-0.32000000000000028</v>
      </c>
      <c r="AB77" s="159">
        <f t="shared" si="45"/>
        <v>-1.8200000000000003</v>
      </c>
      <c r="AC77" s="159">
        <f t="shared" si="45"/>
        <v>-2.370000000000001</v>
      </c>
      <c r="AD77" s="159">
        <f t="shared" si="45"/>
        <v>-2.2399999999999984</v>
      </c>
      <c r="AE77" s="159">
        <f t="shared" si="45"/>
        <v>-1.2199999999999989</v>
      </c>
      <c r="AF77" s="159">
        <f t="shared" si="45"/>
        <v>-0.33999999999999986</v>
      </c>
      <c r="AG77" s="159">
        <f t="shared" si="45"/>
        <v>-2.240000000000002</v>
      </c>
      <c r="AH77" s="159">
        <f t="shared" si="45"/>
        <v>5.4400000000000013</v>
      </c>
      <c r="AI77" s="159">
        <f t="shared" si="45"/>
        <v>0.48999999999999844</v>
      </c>
      <c r="AJ77" s="159">
        <f t="shared" si="45"/>
        <v>1.0899999999999999</v>
      </c>
      <c r="AK77" s="159">
        <f t="shared" si="45"/>
        <v>-0.67999999999999972</v>
      </c>
      <c r="AL77" s="159">
        <f t="shared" si="45"/>
        <v>-4.18</v>
      </c>
    </row>
    <row r="78" spans="1:38" x14ac:dyDescent="0.2">
      <c r="A78" s="181">
        <v>374745099040101</v>
      </c>
      <c r="B78" s="71" t="s">
        <v>106</v>
      </c>
      <c r="I78" s="78">
        <v>4.95</v>
      </c>
      <c r="J78" s="78">
        <v>6.22</v>
      </c>
      <c r="K78" s="78">
        <v>8.5</v>
      </c>
      <c r="L78" s="78">
        <v>10.64</v>
      </c>
      <c r="M78" s="78">
        <v>11.75</v>
      </c>
      <c r="N78" s="78">
        <v>12.16</v>
      </c>
      <c r="O78" s="78">
        <v>14.25</v>
      </c>
      <c r="P78" s="78">
        <v>8.36</v>
      </c>
      <c r="Q78" s="78">
        <v>8.14</v>
      </c>
      <c r="R78" s="3">
        <v>7.47</v>
      </c>
      <c r="S78" s="3">
        <v>7.48</v>
      </c>
      <c r="T78" s="3">
        <v>11.54</v>
      </c>
      <c r="V78" s="159"/>
      <c r="W78" s="159"/>
      <c r="X78" s="159"/>
      <c r="Y78" s="159"/>
      <c r="Z78" s="159"/>
      <c r="AA78" s="159"/>
      <c r="AB78" s="159">
        <f t="shared" si="45"/>
        <v>-1.2699999999999996</v>
      </c>
      <c r="AC78" s="159">
        <f t="shared" si="45"/>
        <v>-2.2800000000000002</v>
      </c>
      <c r="AD78" s="159">
        <f t="shared" si="45"/>
        <v>-2.1400000000000006</v>
      </c>
      <c r="AE78" s="159">
        <f t="shared" si="45"/>
        <v>-1.1099999999999994</v>
      </c>
      <c r="AF78" s="159">
        <f t="shared" si="45"/>
        <v>-0.41000000000000014</v>
      </c>
      <c r="AG78" s="159">
        <f t="shared" si="45"/>
        <v>-2.09</v>
      </c>
      <c r="AH78" s="159">
        <f t="shared" si="45"/>
        <v>5.8900000000000006</v>
      </c>
      <c r="AI78" s="159">
        <f t="shared" si="45"/>
        <v>0.21999999999999886</v>
      </c>
      <c r="AJ78" s="159">
        <f t="shared" si="45"/>
        <v>0.67000000000000082</v>
      </c>
      <c r="AK78" s="159">
        <f t="shared" si="45"/>
        <v>-1.0000000000000675E-2</v>
      </c>
      <c r="AL78" s="159">
        <f t="shared" si="45"/>
        <v>-4.0599999999999987</v>
      </c>
    </row>
    <row r="79" spans="1:38" x14ac:dyDescent="0.2">
      <c r="A79" s="181">
        <v>374758099040101</v>
      </c>
      <c r="B79" s="71" t="s">
        <v>107</v>
      </c>
      <c r="I79" s="78">
        <v>9.44</v>
      </c>
      <c r="J79" s="78">
        <v>11</v>
      </c>
      <c r="K79" s="78">
        <v>13.31</v>
      </c>
      <c r="L79" s="78">
        <v>15.46</v>
      </c>
      <c r="M79" s="78">
        <v>16.489999999999998</v>
      </c>
      <c r="N79" s="78">
        <v>16.84</v>
      </c>
      <c r="O79" s="78">
        <v>19.07</v>
      </c>
      <c r="P79" s="78">
        <v>13.02</v>
      </c>
      <c r="Q79" s="78">
        <v>12.84</v>
      </c>
      <c r="R79" s="3">
        <v>12.14</v>
      </c>
      <c r="S79" s="3">
        <v>11.98</v>
      </c>
      <c r="T79" s="3">
        <v>16.170000000000002</v>
      </c>
      <c r="V79" s="159"/>
      <c r="W79" s="159"/>
      <c r="X79" s="159"/>
      <c r="Y79" s="159"/>
      <c r="Z79" s="159"/>
      <c r="AA79" s="159"/>
      <c r="AB79" s="159">
        <f t="shared" si="45"/>
        <v>-1.5600000000000005</v>
      </c>
      <c r="AC79" s="159">
        <f t="shared" si="45"/>
        <v>-2.3100000000000005</v>
      </c>
      <c r="AD79" s="159">
        <f t="shared" si="45"/>
        <v>-2.1500000000000004</v>
      </c>
      <c r="AE79" s="159">
        <f t="shared" si="45"/>
        <v>-1.0299999999999976</v>
      </c>
      <c r="AF79" s="159">
        <f t="shared" si="45"/>
        <v>-0.35000000000000142</v>
      </c>
      <c r="AG79" s="159">
        <f t="shared" si="45"/>
        <v>-2.2300000000000004</v>
      </c>
      <c r="AH79" s="159">
        <f t="shared" si="45"/>
        <v>6.0500000000000007</v>
      </c>
      <c r="AI79" s="159">
        <f t="shared" si="45"/>
        <v>0.17999999999999972</v>
      </c>
      <c r="AJ79" s="159">
        <f t="shared" si="45"/>
        <v>0.69999999999999929</v>
      </c>
      <c r="AK79" s="159">
        <f t="shared" si="45"/>
        <v>0.16000000000000014</v>
      </c>
      <c r="AL79" s="159">
        <f t="shared" si="45"/>
        <v>-4.1900000000000013</v>
      </c>
    </row>
    <row r="80" spans="1:38" x14ac:dyDescent="0.2">
      <c r="A80" s="181">
        <v>374825099043401</v>
      </c>
      <c r="B80" s="71" t="s">
        <v>108</v>
      </c>
      <c r="I80" s="78">
        <v>26.43</v>
      </c>
      <c r="J80" s="78">
        <v>28.16</v>
      </c>
      <c r="K80" s="78">
        <v>30.86</v>
      </c>
      <c r="L80" s="78">
        <v>33.049999999999997</v>
      </c>
      <c r="M80" s="78">
        <v>33.99</v>
      </c>
      <c r="N80" s="78">
        <v>34.31</v>
      </c>
      <c r="O80" s="78">
        <v>36.729999999999997</v>
      </c>
      <c r="P80" s="78">
        <v>30.62</v>
      </c>
      <c r="Q80" s="78">
        <v>30.35</v>
      </c>
      <c r="R80" s="3">
        <v>29.55</v>
      </c>
      <c r="S80" s="3">
        <v>29.22</v>
      </c>
      <c r="T80" s="3">
        <v>33.659999999999997</v>
      </c>
      <c r="V80" s="159"/>
      <c r="W80" s="159"/>
      <c r="X80" s="159"/>
      <c r="Y80" s="159"/>
      <c r="Z80" s="159"/>
      <c r="AA80" s="159"/>
      <c r="AB80" s="159">
        <f t="shared" si="45"/>
        <v>-1.7300000000000004</v>
      </c>
      <c r="AC80" s="159">
        <f t="shared" si="45"/>
        <v>-2.6999999999999993</v>
      </c>
      <c r="AD80" s="159">
        <f t="shared" si="45"/>
        <v>-2.1899999999999977</v>
      </c>
      <c r="AE80" s="159">
        <f t="shared" si="45"/>
        <v>-0.94000000000000483</v>
      </c>
      <c r="AF80" s="159">
        <f t="shared" si="45"/>
        <v>-0.32000000000000028</v>
      </c>
      <c r="AG80" s="159">
        <f t="shared" si="45"/>
        <v>-2.4199999999999946</v>
      </c>
      <c r="AH80" s="159">
        <f t="shared" si="45"/>
        <v>6.1099999999999959</v>
      </c>
      <c r="AI80" s="159">
        <f t="shared" si="45"/>
        <v>0.26999999999999957</v>
      </c>
      <c r="AJ80" s="159">
        <f t="shared" si="45"/>
        <v>0.80000000000000071</v>
      </c>
      <c r="AK80" s="159">
        <f t="shared" si="45"/>
        <v>0.33000000000000185</v>
      </c>
      <c r="AL80" s="159">
        <f t="shared" si="45"/>
        <v>-4.4399999999999977</v>
      </c>
    </row>
    <row r="81" spans="1:38" x14ac:dyDescent="0.2">
      <c r="A81" s="181">
        <v>374926099050701</v>
      </c>
      <c r="B81" s="71" t="s">
        <v>109</v>
      </c>
      <c r="C81" s="79">
        <v>27.71</v>
      </c>
      <c r="D81" s="79">
        <v>26.13</v>
      </c>
      <c r="E81" s="79">
        <v>23.29</v>
      </c>
      <c r="F81" s="79">
        <v>21.44</v>
      </c>
      <c r="G81" s="79">
        <v>22.77</v>
      </c>
      <c r="H81" s="79">
        <v>23.41</v>
      </c>
      <c r="I81" s="79">
        <v>24.09</v>
      </c>
      <c r="J81" s="79">
        <v>25.9</v>
      </c>
      <c r="K81" s="79">
        <v>28.91</v>
      </c>
      <c r="L81" s="79">
        <v>31.18</v>
      </c>
      <c r="M81" s="79">
        <v>31.87</v>
      </c>
      <c r="N81" s="79">
        <v>32.130000000000003</v>
      </c>
      <c r="O81" s="79">
        <v>34.86</v>
      </c>
      <c r="P81" s="79">
        <v>28.72</v>
      </c>
      <c r="Q81" s="79">
        <v>28.22</v>
      </c>
      <c r="R81" s="3">
        <v>27.46</v>
      </c>
      <c r="S81" s="79">
        <v>26.88</v>
      </c>
      <c r="T81" s="79">
        <v>31.59</v>
      </c>
      <c r="V81" s="159">
        <f t="shared" si="46"/>
        <v>1.5800000000000018</v>
      </c>
      <c r="W81" s="159">
        <f t="shared" si="45"/>
        <v>2.84</v>
      </c>
      <c r="X81" s="159">
        <f t="shared" si="45"/>
        <v>1.8499999999999979</v>
      </c>
      <c r="Y81" s="159">
        <f t="shared" si="45"/>
        <v>-1.3299999999999983</v>
      </c>
      <c r="Z81" s="159">
        <f t="shared" si="45"/>
        <v>-0.64000000000000057</v>
      </c>
      <c r="AA81" s="159">
        <f t="shared" si="45"/>
        <v>-0.67999999999999972</v>
      </c>
      <c r="AB81" s="159">
        <f t="shared" si="45"/>
        <v>-1.8099999999999987</v>
      </c>
      <c r="AC81" s="159">
        <f t="shared" si="45"/>
        <v>-3.0100000000000016</v>
      </c>
      <c r="AD81" s="159">
        <f t="shared" si="45"/>
        <v>-2.2699999999999996</v>
      </c>
      <c r="AE81" s="159">
        <f t="shared" si="45"/>
        <v>-0.69000000000000128</v>
      </c>
      <c r="AF81" s="159">
        <f t="shared" si="45"/>
        <v>-0.26000000000000156</v>
      </c>
      <c r="AG81" s="159">
        <f t="shared" si="45"/>
        <v>-2.7299999999999969</v>
      </c>
      <c r="AH81" s="159">
        <f t="shared" si="45"/>
        <v>6.1400000000000006</v>
      </c>
      <c r="AI81" s="159">
        <f t="shared" si="45"/>
        <v>0.5</v>
      </c>
      <c r="AJ81" s="159">
        <f t="shared" si="45"/>
        <v>0.75999999999999801</v>
      </c>
      <c r="AK81" s="159">
        <f t="shared" si="45"/>
        <v>0.58000000000000185</v>
      </c>
      <c r="AL81" s="159">
        <f t="shared" si="45"/>
        <v>-4.7100000000000009</v>
      </c>
    </row>
    <row r="82" spans="1:38" x14ac:dyDescent="0.2">
      <c r="U82" s="3" t="s">
        <v>206</v>
      </c>
      <c r="V82" s="159">
        <f>AVERAGE(V70:V81)</f>
        <v>0.92777777777777759</v>
      </c>
      <c r="W82" s="159">
        <f t="shared" ref="W82:AL82" si="47">AVERAGE(W70:W81)</f>
        <v>2.3811111111111112</v>
      </c>
      <c r="X82" s="159">
        <f t="shared" si="47"/>
        <v>2.2155555555555555</v>
      </c>
      <c r="Y82" s="159">
        <f t="shared" si="47"/>
        <v>-0.94666666666666666</v>
      </c>
      <c r="Z82" s="159">
        <f t="shared" si="47"/>
        <v>-0.94666666666666666</v>
      </c>
      <c r="AA82" s="159">
        <f t="shared" si="47"/>
        <v>-0.43444444444444447</v>
      </c>
      <c r="AB82" s="159">
        <f t="shared" si="47"/>
        <v>-1.6466666666666658</v>
      </c>
      <c r="AC82" s="159">
        <f t="shared" si="47"/>
        <v>-2.6183333333333345</v>
      </c>
      <c r="AD82" s="159">
        <f t="shared" si="47"/>
        <v>-2.0199999999999991</v>
      </c>
      <c r="AE82" s="159">
        <f t="shared" si="47"/>
        <v>-1.1150000000000004</v>
      </c>
      <c r="AF82" s="159">
        <f t="shared" si="47"/>
        <v>-0.36333333333333312</v>
      </c>
      <c r="AG82" s="159">
        <f t="shared" si="47"/>
        <v>-2.15</v>
      </c>
      <c r="AH82" s="159">
        <f t="shared" si="47"/>
        <v>4.8866666666666667</v>
      </c>
      <c r="AI82" s="159">
        <f t="shared" si="47"/>
        <v>0.43333333333333313</v>
      </c>
      <c r="AJ82" s="159">
        <f t="shared" si="47"/>
        <v>0.87916666666666698</v>
      </c>
      <c r="AK82" s="159">
        <f t="shared" si="47"/>
        <v>-8.5000000000000034E-2</v>
      </c>
      <c r="AL82" s="159">
        <f t="shared" si="47"/>
        <v>-3.8474999999999997</v>
      </c>
    </row>
    <row r="84" spans="1:38" x14ac:dyDescent="0.2">
      <c r="A84" s="98" t="s">
        <v>39</v>
      </c>
      <c r="V84" s="3" t="s">
        <v>205</v>
      </c>
    </row>
    <row r="85" spans="1:38" x14ac:dyDescent="0.2">
      <c r="A85" s="180" t="s">
        <v>45</v>
      </c>
      <c r="B85" s="6" t="s">
        <v>46</v>
      </c>
      <c r="C85" s="82">
        <v>34700</v>
      </c>
      <c r="D85" s="82">
        <v>35065</v>
      </c>
      <c r="E85" s="82">
        <v>35431</v>
      </c>
      <c r="F85" s="82">
        <v>35796</v>
      </c>
      <c r="G85" s="82">
        <v>36161</v>
      </c>
      <c r="H85" s="82">
        <v>36526</v>
      </c>
      <c r="I85" s="82">
        <v>36892</v>
      </c>
      <c r="J85" s="82">
        <v>37257</v>
      </c>
      <c r="K85" s="82">
        <v>37622</v>
      </c>
      <c r="L85" s="82">
        <v>37987</v>
      </c>
      <c r="M85" s="83">
        <v>2005</v>
      </c>
      <c r="N85" s="83">
        <v>2006</v>
      </c>
      <c r="O85" s="83">
        <v>2007</v>
      </c>
      <c r="P85" s="83">
        <v>2008</v>
      </c>
      <c r="Q85" s="84">
        <v>2009</v>
      </c>
      <c r="R85" s="84">
        <v>2010</v>
      </c>
      <c r="S85" s="84">
        <v>2011</v>
      </c>
      <c r="T85" s="84">
        <v>2012</v>
      </c>
      <c r="V85" s="160">
        <v>1996</v>
      </c>
      <c r="W85" s="160">
        <v>1997</v>
      </c>
      <c r="X85" s="160">
        <v>1998</v>
      </c>
      <c r="Y85" s="160">
        <v>1999</v>
      </c>
      <c r="Z85" s="160">
        <v>2000</v>
      </c>
      <c r="AA85" s="160">
        <v>2001</v>
      </c>
      <c r="AB85" s="160">
        <v>2002</v>
      </c>
      <c r="AC85" s="160">
        <v>2003</v>
      </c>
      <c r="AD85" s="160">
        <v>2004</v>
      </c>
      <c r="AE85" s="160">
        <v>2005</v>
      </c>
      <c r="AF85" s="160">
        <v>2006</v>
      </c>
      <c r="AG85" s="160">
        <v>2007</v>
      </c>
      <c r="AH85" s="160">
        <v>2008</v>
      </c>
      <c r="AI85" s="160">
        <v>2009</v>
      </c>
      <c r="AJ85" s="160">
        <v>2010</v>
      </c>
      <c r="AK85" s="160">
        <v>2011</v>
      </c>
      <c r="AL85" s="160">
        <v>2012</v>
      </c>
    </row>
    <row r="86" spans="1:38" x14ac:dyDescent="0.2">
      <c r="A86" s="81">
        <v>375411099080701</v>
      </c>
      <c r="B86" s="80" t="s">
        <v>110</v>
      </c>
      <c r="C86" s="85">
        <v>30.5</v>
      </c>
      <c r="D86" s="85">
        <v>30.44</v>
      </c>
      <c r="E86" s="85">
        <v>28.58</v>
      </c>
      <c r="F86" s="85">
        <v>26.89</v>
      </c>
      <c r="G86" s="85">
        <v>26.79</v>
      </c>
      <c r="H86" s="85">
        <v>25.93</v>
      </c>
      <c r="I86" s="85">
        <v>26.79</v>
      </c>
      <c r="J86" s="85">
        <v>28.65</v>
      </c>
      <c r="K86" s="85">
        <v>30.85</v>
      </c>
      <c r="L86" s="85">
        <v>33.090000000000003</v>
      </c>
      <c r="M86" s="85">
        <v>33.82</v>
      </c>
      <c r="N86" s="85">
        <v>33.479999999999997</v>
      </c>
      <c r="O86" s="85">
        <v>35.36</v>
      </c>
      <c r="P86" s="85">
        <v>30.52</v>
      </c>
      <c r="Q86" s="86">
        <v>30.1</v>
      </c>
      <c r="R86" s="86">
        <v>32.04</v>
      </c>
      <c r="S86" s="86">
        <v>32.159999999999997</v>
      </c>
      <c r="T86" s="86">
        <v>37.14</v>
      </c>
      <c r="V86" s="159">
        <f>C86-D86</f>
        <v>5.9999999999998721E-2</v>
      </c>
      <c r="W86" s="159">
        <f t="shared" ref="W86:AL101" si="48">D86-E86</f>
        <v>1.860000000000003</v>
      </c>
      <c r="X86" s="159">
        <f t="shared" si="48"/>
        <v>1.6899999999999977</v>
      </c>
      <c r="Y86" s="159">
        <f t="shared" si="48"/>
        <v>0.10000000000000142</v>
      </c>
      <c r="Z86" s="159">
        <f t="shared" si="48"/>
        <v>0.85999999999999943</v>
      </c>
      <c r="AA86" s="159">
        <f t="shared" si="48"/>
        <v>-0.85999999999999943</v>
      </c>
      <c r="AB86" s="159">
        <f t="shared" si="48"/>
        <v>-1.8599999999999994</v>
      </c>
      <c r="AC86" s="159">
        <f t="shared" si="48"/>
        <v>-2.2000000000000028</v>
      </c>
      <c r="AD86" s="159">
        <f t="shared" si="48"/>
        <v>-2.240000000000002</v>
      </c>
      <c r="AE86" s="159">
        <f t="shared" si="48"/>
        <v>-0.72999999999999687</v>
      </c>
      <c r="AF86" s="159">
        <f t="shared" si="48"/>
        <v>0.34000000000000341</v>
      </c>
      <c r="AG86" s="159">
        <f t="shared" si="48"/>
        <v>-1.8800000000000026</v>
      </c>
      <c r="AH86" s="159">
        <f t="shared" si="48"/>
        <v>4.84</v>
      </c>
      <c r="AI86" s="159">
        <f t="shared" si="48"/>
        <v>0.41999999999999815</v>
      </c>
      <c r="AJ86" s="159">
        <f t="shared" si="48"/>
        <v>-1.9399999999999977</v>
      </c>
      <c r="AK86" s="159">
        <f t="shared" si="48"/>
        <v>-0.11999999999999744</v>
      </c>
      <c r="AL86" s="159">
        <f t="shared" si="48"/>
        <v>-4.980000000000004</v>
      </c>
    </row>
    <row r="87" spans="1:38" x14ac:dyDescent="0.2">
      <c r="A87" s="81">
        <v>375615099021301</v>
      </c>
      <c r="B87" s="80" t="s">
        <v>111</v>
      </c>
      <c r="C87" s="85">
        <v>29.8</v>
      </c>
      <c r="D87" s="85">
        <v>27.17</v>
      </c>
      <c r="E87" s="85">
        <v>23.17</v>
      </c>
      <c r="F87" s="85">
        <v>21</v>
      </c>
      <c r="G87" s="85">
        <v>21.42</v>
      </c>
      <c r="H87" s="85">
        <v>21.95</v>
      </c>
      <c r="I87" s="85">
        <v>22.49</v>
      </c>
      <c r="J87" s="85">
        <v>23.8</v>
      </c>
      <c r="K87" s="85">
        <v>27.72</v>
      </c>
      <c r="L87" s="85">
        <v>30.63</v>
      </c>
      <c r="M87" s="85">
        <v>30.86</v>
      </c>
      <c r="N87" s="85">
        <v>30.25</v>
      </c>
      <c r="O87" s="85">
        <v>32.71</v>
      </c>
      <c r="P87" s="85">
        <v>26.03</v>
      </c>
      <c r="Q87" s="86">
        <v>24.57</v>
      </c>
      <c r="R87" s="86">
        <v>23.47</v>
      </c>
      <c r="S87" s="86">
        <v>23.06</v>
      </c>
      <c r="T87" s="86">
        <v>26.36</v>
      </c>
      <c r="V87" s="159">
        <f t="shared" ref="V87:V137" si="49">C87-D87</f>
        <v>2.629999999999999</v>
      </c>
      <c r="W87" s="159">
        <f t="shared" si="48"/>
        <v>4</v>
      </c>
      <c r="X87" s="159">
        <f t="shared" si="48"/>
        <v>2.1700000000000017</v>
      </c>
      <c r="Y87" s="159">
        <f t="shared" si="48"/>
        <v>-0.42000000000000171</v>
      </c>
      <c r="Z87" s="159">
        <f t="shared" si="48"/>
        <v>-0.52999999999999758</v>
      </c>
      <c r="AA87" s="159">
        <f t="shared" si="48"/>
        <v>-0.53999999999999915</v>
      </c>
      <c r="AB87" s="159">
        <f t="shared" si="48"/>
        <v>-1.3100000000000023</v>
      </c>
      <c r="AC87" s="159">
        <f t="shared" si="48"/>
        <v>-3.9199999999999982</v>
      </c>
      <c r="AD87" s="159">
        <f t="shared" si="48"/>
        <v>-2.91</v>
      </c>
      <c r="AE87" s="159">
        <f t="shared" si="48"/>
        <v>-0.23000000000000043</v>
      </c>
      <c r="AF87" s="159">
        <f t="shared" si="48"/>
        <v>0.60999999999999943</v>
      </c>
      <c r="AG87" s="159">
        <f t="shared" si="48"/>
        <v>-2.4600000000000009</v>
      </c>
      <c r="AH87" s="159">
        <f t="shared" si="48"/>
        <v>6.68</v>
      </c>
      <c r="AI87" s="159">
        <f t="shared" si="48"/>
        <v>1.4600000000000009</v>
      </c>
      <c r="AJ87" s="159">
        <f t="shared" si="48"/>
        <v>1.1000000000000014</v>
      </c>
      <c r="AK87" s="159">
        <f t="shared" si="48"/>
        <v>0.41000000000000014</v>
      </c>
      <c r="AL87" s="159">
        <f t="shared" si="48"/>
        <v>-3.3000000000000007</v>
      </c>
    </row>
    <row r="88" spans="1:38" x14ac:dyDescent="0.2">
      <c r="A88" s="81">
        <v>384944099201401</v>
      </c>
      <c r="B88" s="80" t="s">
        <v>112</v>
      </c>
      <c r="C88" s="85"/>
      <c r="D88" s="85">
        <v>30.6</v>
      </c>
      <c r="E88" s="85">
        <v>29.9</v>
      </c>
      <c r="F88" s="85">
        <v>29.45</v>
      </c>
      <c r="G88" s="85">
        <v>29.7</v>
      </c>
      <c r="H88" s="85">
        <v>29.39</v>
      </c>
      <c r="I88" s="85">
        <v>30.09</v>
      </c>
      <c r="J88" s="85">
        <v>30.12</v>
      </c>
      <c r="K88" s="85">
        <v>31.31</v>
      </c>
      <c r="L88" s="85">
        <v>35.33</v>
      </c>
      <c r="M88" s="85">
        <v>34.799999999999997</v>
      </c>
      <c r="N88" s="85">
        <v>35.5</v>
      </c>
      <c r="O88" s="85">
        <v>37.25</v>
      </c>
      <c r="P88" s="85">
        <v>35.090000000000003</v>
      </c>
      <c r="Q88" s="86">
        <v>35.15</v>
      </c>
      <c r="R88" s="86">
        <v>35.22</v>
      </c>
      <c r="S88" s="86">
        <v>35.520000000000003</v>
      </c>
      <c r="T88" s="86">
        <v>36.799999999999997</v>
      </c>
      <c r="V88" s="159"/>
      <c r="W88" s="159">
        <f t="shared" si="48"/>
        <v>0.70000000000000284</v>
      </c>
      <c r="X88" s="159">
        <f t="shared" si="48"/>
        <v>0.44999999999999929</v>
      </c>
      <c r="Y88" s="159">
        <f t="shared" si="48"/>
        <v>-0.25</v>
      </c>
      <c r="Z88" s="159">
        <f t="shared" si="48"/>
        <v>0.30999999999999872</v>
      </c>
      <c r="AA88" s="159">
        <f t="shared" si="48"/>
        <v>-0.69999999999999929</v>
      </c>
      <c r="AB88" s="159">
        <f t="shared" si="48"/>
        <v>-3.0000000000001137E-2</v>
      </c>
      <c r="AC88" s="159">
        <f t="shared" si="48"/>
        <v>-1.1899999999999977</v>
      </c>
      <c r="AD88" s="159">
        <f t="shared" si="48"/>
        <v>-4.0199999999999996</v>
      </c>
      <c r="AE88" s="159">
        <f t="shared" si="48"/>
        <v>0.53000000000000114</v>
      </c>
      <c r="AF88" s="159">
        <f t="shared" si="48"/>
        <v>-0.70000000000000284</v>
      </c>
      <c r="AG88" s="159">
        <f t="shared" si="48"/>
        <v>-1.75</v>
      </c>
      <c r="AH88" s="159">
        <f t="shared" si="48"/>
        <v>2.1599999999999966</v>
      </c>
      <c r="AI88" s="159">
        <f t="shared" si="48"/>
        <v>-5.9999999999995168E-2</v>
      </c>
      <c r="AJ88" s="159">
        <f t="shared" si="48"/>
        <v>-7.0000000000000284E-2</v>
      </c>
      <c r="AK88" s="159">
        <f t="shared" si="48"/>
        <v>-0.30000000000000426</v>
      </c>
      <c r="AL88" s="159">
        <f t="shared" si="48"/>
        <v>-1.279999999999994</v>
      </c>
    </row>
    <row r="89" spans="1:38" x14ac:dyDescent="0.2">
      <c r="A89" s="81">
        <v>375129099151601</v>
      </c>
      <c r="B89" s="80" t="s">
        <v>113</v>
      </c>
      <c r="C89" s="85">
        <v>44.49</v>
      </c>
      <c r="D89" s="85">
        <v>44.36</v>
      </c>
      <c r="E89" s="85">
        <v>43.5</v>
      </c>
      <c r="F89" s="85">
        <v>42.9</v>
      </c>
      <c r="G89" s="85">
        <v>43.7</v>
      </c>
      <c r="H89" s="85">
        <v>43.94</v>
      </c>
      <c r="I89" s="85">
        <v>46.49</v>
      </c>
      <c r="J89" s="85">
        <v>48.09</v>
      </c>
      <c r="K89" s="85">
        <v>47.78</v>
      </c>
      <c r="L89" s="85">
        <v>49.64</v>
      </c>
      <c r="M89" s="85">
        <v>50.02</v>
      </c>
      <c r="N89" s="85">
        <v>50.42</v>
      </c>
      <c r="O89" s="85">
        <v>52.55</v>
      </c>
      <c r="P89" s="85">
        <v>51.29</v>
      </c>
      <c r="Q89" s="86">
        <v>52.21</v>
      </c>
      <c r="R89" s="86">
        <v>51.62</v>
      </c>
      <c r="S89" s="86">
        <v>51.83</v>
      </c>
      <c r="T89" s="86">
        <v>54.92</v>
      </c>
      <c r="V89" s="159">
        <f t="shared" si="49"/>
        <v>0.13000000000000256</v>
      </c>
      <c r="W89" s="159">
        <f t="shared" si="48"/>
        <v>0.85999999999999943</v>
      </c>
      <c r="X89" s="159">
        <f t="shared" si="48"/>
        <v>0.60000000000000142</v>
      </c>
      <c r="Y89" s="159">
        <f t="shared" si="48"/>
        <v>-0.80000000000000426</v>
      </c>
      <c r="Z89" s="159">
        <f t="shared" si="48"/>
        <v>-0.23999999999999488</v>
      </c>
      <c r="AA89" s="159">
        <f t="shared" si="48"/>
        <v>-2.5500000000000043</v>
      </c>
      <c r="AB89" s="159">
        <f t="shared" si="48"/>
        <v>-1.6000000000000014</v>
      </c>
      <c r="AC89" s="159">
        <f t="shared" si="48"/>
        <v>0.31000000000000227</v>
      </c>
      <c r="AD89" s="159">
        <f t="shared" si="48"/>
        <v>-1.8599999999999994</v>
      </c>
      <c r="AE89" s="159">
        <f t="shared" si="48"/>
        <v>-0.38000000000000256</v>
      </c>
      <c r="AF89" s="159">
        <f t="shared" si="48"/>
        <v>-0.39999999999999858</v>
      </c>
      <c r="AG89" s="159">
        <f t="shared" si="48"/>
        <v>-2.1299999999999955</v>
      </c>
      <c r="AH89" s="159">
        <f t="shared" si="48"/>
        <v>1.259999999999998</v>
      </c>
      <c r="AI89" s="159">
        <f t="shared" si="48"/>
        <v>-0.92000000000000171</v>
      </c>
      <c r="AJ89" s="159">
        <f t="shared" si="48"/>
        <v>0.59000000000000341</v>
      </c>
      <c r="AK89" s="159">
        <f t="shared" si="48"/>
        <v>-0.21000000000000085</v>
      </c>
      <c r="AL89" s="159">
        <f t="shared" si="48"/>
        <v>-3.0900000000000034</v>
      </c>
    </row>
    <row r="90" spans="1:38" x14ac:dyDescent="0.2">
      <c r="A90" s="81">
        <v>375008099131601</v>
      </c>
      <c r="B90" s="80" t="s">
        <v>114</v>
      </c>
      <c r="C90" s="85">
        <v>27.99</v>
      </c>
      <c r="D90" s="85">
        <v>27.2</v>
      </c>
      <c r="E90" s="85">
        <v>25.62</v>
      </c>
      <c r="F90" s="85">
        <v>27.49</v>
      </c>
      <c r="G90" s="85">
        <v>25.33</v>
      </c>
      <c r="H90" s="85">
        <v>23.93</v>
      </c>
      <c r="I90" s="85">
        <v>23.98</v>
      </c>
      <c r="J90" s="85">
        <v>30.58</v>
      </c>
      <c r="K90" s="85">
        <v>33.47</v>
      </c>
      <c r="L90" s="85">
        <v>32.33</v>
      </c>
      <c r="M90" s="85">
        <v>33.450000000000003</v>
      </c>
      <c r="N90" s="85">
        <v>34.270000000000003</v>
      </c>
      <c r="O90" s="85">
        <v>36.65</v>
      </c>
      <c r="P90" s="85">
        <v>33.659999999999997</v>
      </c>
      <c r="Q90" s="86">
        <v>34.06</v>
      </c>
      <c r="R90" s="86">
        <v>34.19</v>
      </c>
      <c r="S90" s="86">
        <v>33.39</v>
      </c>
      <c r="T90" s="86">
        <v>36.909999999999997</v>
      </c>
      <c r="V90" s="159">
        <f t="shared" si="49"/>
        <v>0.78999999999999915</v>
      </c>
      <c r="W90" s="159">
        <f t="shared" si="48"/>
        <v>1.5799999999999983</v>
      </c>
      <c r="X90" s="159">
        <f t="shared" si="48"/>
        <v>-1.8699999999999974</v>
      </c>
      <c r="Y90" s="159">
        <f t="shared" si="48"/>
        <v>2.16</v>
      </c>
      <c r="Z90" s="159">
        <f t="shared" si="48"/>
        <v>1.3999999999999986</v>
      </c>
      <c r="AA90" s="159">
        <f t="shared" si="48"/>
        <v>-5.0000000000000711E-2</v>
      </c>
      <c r="AB90" s="159">
        <f t="shared" si="48"/>
        <v>-6.5999999999999979</v>
      </c>
      <c r="AC90" s="159">
        <f t="shared" si="48"/>
        <v>-2.8900000000000006</v>
      </c>
      <c r="AD90" s="159">
        <f t="shared" si="48"/>
        <v>1.1400000000000006</v>
      </c>
      <c r="AE90" s="159">
        <f t="shared" si="48"/>
        <v>-1.1200000000000045</v>
      </c>
      <c r="AF90" s="159">
        <f t="shared" si="48"/>
        <v>-0.82000000000000028</v>
      </c>
      <c r="AG90" s="159">
        <f t="shared" si="48"/>
        <v>-2.3799999999999955</v>
      </c>
      <c r="AH90" s="159">
        <f t="shared" si="48"/>
        <v>2.990000000000002</v>
      </c>
      <c r="AI90" s="159">
        <f t="shared" si="48"/>
        <v>-0.40000000000000568</v>
      </c>
      <c r="AJ90" s="159">
        <f t="shared" si="48"/>
        <v>-0.12999999999999545</v>
      </c>
      <c r="AK90" s="159">
        <f t="shared" si="48"/>
        <v>0.79999999999999716</v>
      </c>
      <c r="AL90" s="159">
        <f t="shared" si="48"/>
        <v>-3.519999999999996</v>
      </c>
    </row>
    <row r="91" spans="1:38" x14ac:dyDescent="0.2">
      <c r="A91" s="81">
        <v>375217099074101</v>
      </c>
      <c r="B91" s="80" t="s">
        <v>115</v>
      </c>
      <c r="C91" s="85"/>
      <c r="D91" s="85">
        <v>28.99</v>
      </c>
      <c r="E91" s="85">
        <v>26.66</v>
      </c>
      <c r="F91" s="85">
        <v>23.6</v>
      </c>
      <c r="G91" s="85">
        <v>24.6</v>
      </c>
      <c r="H91" s="85">
        <v>25.08</v>
      </c>
      <c r="I91" s="85">
        <v>25.93</v>
      </c>
      <c r="J91" s="85">
        <v>27.7</v>
      </c>
      <c r="K91" s="85">
        <v>30.68</v>
      </c>
      <c r="L91" s="85">
        <v>31.38</v>
      </c>
      <c r="M91" s="85">
        <v>33.729999999999997</v>
      </c>
      <c r="N91" s="85">
        <v>33.75</v>
      </c>
      <c r="O91" s="85">
        <v>35.020000000000003</v>
      </c>
      <c r="P91" s="85">
        <v>31.25</v>
      </c>
      <c r="Q91" s="86">
        <v>29.58</v>
      </c>
      <c r="R91" s="86">
        <v>31.26</v>
      </c>
      <c r="S91" s="86"/>
      <c r="T91" s="86">
        <v>34</v>
      </c>
      <c r="V91" s="159"/>
      <c r="W91" s="159">
        <f t="shared" si="48"/>
        <v>2.3299999999999983</v>
      </c>
      <c r="X91" s="159">
        <f t="shared" si="48"/>
        <v>3.0599999999999987</v>
      </c>
      <c r="Y91" s="159">
        <f t="shared" si="48"/>
        <v>-1</v>
      </c>
      <c r="Z91" s="159">
        <f t="shared" si="48"/>
        <v>-0.47999999999999687</v>
      </c>
      <c r="AA91" s="159">
        <f t="shared" si="48"/>
        <v>-0.85000000000000142</v>
      </c>
      <c r="AB91" s="159">
        <f t="shared" si="48"/>
        <v>-1.7699999999999996</v>
      </c>
      <c r="AC91" s="159">
        <f t="shared" si="48"/>
        <v>-2.9800000000000004</v>
      </c>
      <c r="AD91" s="159">
        <f t="shared" si="48"/>
        <v>-0.69999999999999929</v>
      </c>
      <c r="AE91" s="159">
        <f t="shared" si="48"/>
        <v>-2.3499999999999979</v>
      </c>
      <c r="AF91" s="159">
        <f t="shared" si="48"/>
        <v>-2.0000000000003126E-2</v>
      </c>
      <c r="AG91" s="159">
        <f t="shared" si="48"/>
        <v>-1.2700000000000031</v>
      </c>
      <c r="AH91" s="159">
        <f t="shared" si="48"/>
        <v>3.7700000000000031</v>
      </c>
      <c r="AI91" s="159">
        <f t="shared" si="48"/>
        <v>1.6700000000000017</v>
      </c>
      <c r="AJ91" s="159">
        <f t="shared" si="48"/>
        <v>-1.6800000000000033</v>
      </c>
      <c r="AK91" s="159"/>
      <c r="AL91" s="159"/>
    </row>
    <row r="92" spans="1:38" x14ac:dyDescent="0.2">
      <c r="A92" s="81">
        <v>374428099260501</v>
      </c>
      <c r="B92" s="80" t="s">
        <v>116</v>
      </c>
      <c r="C92" s="87">
        <v>42.67</v>
      </c>
      <c r="D92" s="87">
        <v>42.1</v>
      </c>
      <c r="E92" s="87">
        <v>40.78</v>
      </c>
      <c r="F92" s="87">
        <v>40.56</v>
      </c>
      <c r="G92" s="87">
        <v>41.35</v>
      </c>
      <c r="H92" s="87">
        <v>40.75</v>
      </c>
      <c r="I92" s="87">
        <v>41.4</v>
      </c>
      <c r="J92" s="87">
        <v>43.24</v>
      </c>
      <c r="K92" s="87">
        <v>43.57</v>
      </c>
      <c r="L92" s="87">
        <v>44.53</v>
      </c>
      <c r="M92" s="87">
        <v>45.5</v>
      </c>
      <c r="N92" s="87">
        <v>46.48</v>
      </c>
      <c r="O92" s="87">
        <v>48.12</v>
      </c>
      <c r="P92" s="87">
        <v>46.34</v>
      </c>
      <c r="Q92" s="87">
        <v>46.92</v>
      </c>
      <c r="R92" s="87">
        <v>47.28</v>
      </c>
      <c r="S92" s="87">
        <v>47.75</v>
      </c>
      <c r="T92" s="87">
        <v>49.63</v>
      </c>
      <c r="V92" s="159">
        <f t="shared" si="49"/>
        <v>0.57000000000000028</v>
      </c>
      <c r="W92" s="159">
        <f t="shared" si="48"/>
        <v>1.3200000000000003</v>
      </c>
      <c r="X92" s="159">
        <f t="shared" si="48"/>
        <v>0.21999999999999886</v>
      </c>
      <c r="Y92" s="159">
        <f t="shared" si="48"/>
        <v>-0.78999999999999915</v>
      </c>
      <c r="Z92" s="159">
        <f t="shared" si="48"/>
        <v>0.60000000000000142</v>
      </c>
      <c r="AA92" s="159">
        <f t="shared" si="48"/>
        <v>-0.64999999999999858</v>
      </c>
      <c r="AB92" s="159">
        <f t="shared" si="48"/>
        <v>-1.8400000000000034</v>
      </c>
      <c r="AC92" s="159">
        <f t="shared" si="48"/>
        <v>-0.32999999999999829</v>
      </c>
      <c r="AD92" s="159">
        <f t="shared" si="48"/>
        <v>-0.96000000000000085</v>
      </c>
      <c r="AE92" s="159">
        <f t="shared" si="48"/>
        <v>-0.96999999999999886</v>
      </c>
      <c r="AF92" s="159">
        <f t="shared" si="48"/>
        <v>-0.97999999999999687</v>
      </c>
      <c r="AG92" s="159">
        <f t="shared" si="48"/>
        <v>-1.6400000000000006</v>
      </c>
      <c r="AH92" s="159">
        <f t="shared" si="48"/>
        <v>1.779999999999994</v>
      </c>
      <c r="AI92" s="159">
        <f t="shared" si="48"/>
        <v>-0.57999999999999829</v>
      </c>
      <c r="AJ92" s="159">
        <f t="shared" si="48"/>
        <v>-0.35999999999999943</v>
      </c>
      <c r="AK92" s="159">
        <f t="shared" si="48"/>
        <v>-0.46999999999999886</v>
      </c>
      <c r="AL92" s="159">
        <f t="shared" si="48"/>
        <v>-1.8800000000000026</v>
      </c>
    </row>
    <row r="93" spans="1:38" x14ac:dyDescent="0.2">
      <c r="A93" s="81">
        <v>374844099183101</v>
      </c>
      <c r="B93" s="80" t="s">
        <v>117</v>
      </c>
      <c r="C93" s="85">
        <v>43.16</v>
      </c>
      <c r="D93" s="85">
        <v>43.89</v>
      </c>
      <c r="E93" s="85">
        <v>42.83</v>
      </c>
      <c r="F93" s="85">
        <v>42.15</v>
      </c>
      <c r="G93" s="85">
        <v>43.34</v>
      </c>
      <c r="H93" s="85">
        <v>43.31</v>
      </c>
      <c r="I93" s="85">
        <v>43.56</v>
      </c>
      <c r="J93" s="85">
        <v>47.71</v>
      </c>
      <c r="K93" s="85">
        <v>47.03</v>
      </c>
      <c r="L93" s="85">
        <v>47.43</v>
      </c>
      <c r="M93" s="85">
        <v>48.98</v>
      </c>
      <c r="N93" s="85">
        <v>44.25</v>
      </c>
      <c r="O93" s="85">
        <v>50.55</v>
      </c>
      <c r="P93" s="85">
        <v>49.77</v>
      </c>
      <c r="Q93" s="86">
        <v>50.24</v>
      </c>
      <c r="R93" s="86">
        <v>50.51</v>
      </c>
      <c r="S93" s="86"/>
      <c r="T93" s="86"/>
      <c r="V93" s="159">
        <f t="shared" si="49"/>
        <v>-0.73000000000000398</v>
      </c>
      <c r="W93" s="159">
        <f t="shared" si="48"/>
        <v>1.0600000000000023</v>
      </c>
      <c r="X93" s="159">
        <f t="shared" si="48"/>
        <v>0.67999999999999972</v>
      </c>
      <c r="Y93" s="159">
        <f t="shared" si="48"/>
        <v>-1.1900000000000048</v>
      </c>
      <c r="Z93" s="159">
        <f t="shared" si="48"/>
        <v>3.0000000000001137E-2</v>
      </c>
      <c r="AA93" s="159">
        <f t="shared" si="48"/>
        <v>-0.25</v>
      </c>
      <c r="AB93" s="159">
        <f t="shared" si="48"/>
        <v>-4.1499999999999986</v>
      </c>
      <c r="AC93" s="159">
        <f t="shared" si="48"/>
        <v>0.67999999999999972</v>
      </c>
      <c r="AD93" s="159">
        <f t="shared" si="48"/>
        <v>-0.39999999999999858</v>
      </c>
      <c r="AE93" s="159">
        <f t="shared" si="48"/>
        <v>-1.5499999999999972</v>
      </c>
      <c r="AF93" s="159">
        <f t="shared" si="48"/>
        <v>4.7299999999999969</v>
      </c>
      <c r="AG93" s="159">
        <f t="shared" si="48"/>
        <v>-6.2999999999999972</v>
      </c>
      <c r="AH93" s="159">
        <f t="shared" si="48"/>
        <v>0.77999999999999403</v>
      </c>
      <c r="AI93" s="159">
        <f t="shared" si="48"/>
        <v>-0.46999999999999886</v>
      </c>
      <c r="AJ93" s="159">
        <f t="shared" si="48"/>
        <v>-0.26999999999999602</v>
      </c>
      <c r="AK93" s="159"/>
      <c r="AL93" s="159"/>
    </row>
    <row r="94" spans="1:38" x14ac:dyDescent="0.2">
      <c r="A94" s="81">
        <v>374844099183102</v>
      </c>
      <c r="B94" s="80" t="s">
        <v>118</v>
      </c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6"/>
      <c r="R94" s="86"/>
      <c r="S94" s="86">
        <v>51.72</v>
      </c>
      <c r="T94" s="86">
        <v>53.17</v>
      </c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>
        <f t="shared" si="48"/>
        <v>-1.4500000000000028</v>
      </c>
    </row>
    <row r="95" spans="1:38" x14ac:dyDescent="0.2">
      <c r="A95" s="81">
        <v>374637099163101</v>
      </c>
      <c r="B95" s="80" t="s">
        <v>119</v>
      </c>
      <c r="C95" s="85">
        <v>37.299999999999997</v>
      </c>
      <c r="D95" s="85">
        <v>37.08</v>
      </c>
      <c r="E95" s="85">
        <v>36.15</v>
      </c>
      <c r="F95" s="85">
        <v>35.270000000000003</v>
      </c>
      <c r="G95" s="85">
        <v>35.840000000000003</v>
      </c>
      <c r="H95" s="85">
        <v>36.57</v>
      </c>
      <c r="I95" s="85">
        <v>36.880000000000003</v>
      </c>
      <c r="J95" s="85">
        <v>38.01</v>
      </c>
      <c r="K95" s="85">
        <v>39.729999999999997</v>
      </c>
      <c r="L95" s="85">
        <v>41.4</v>
      </c>
      <c r="M95" s="85">
        <v>42.57</v>
      </c>
      <c r="N95" s="85">
        <v>43.54</v>
      </c>
      <c r="O95" s="85">
        <v>44.88</v>
      </c>
      <c r="P95" s="85">
        <v>44.18</v>
      </c>
      <c r="Q95" s="86">
        <v>44.47</v>
      </c>
      <c r="R95" s="86">
        <v>44.37</v>
      </c>
      <c r="S95" s="86">
        <v>44.51</v>
      </c>
      <c r="T95" s="86">
        <v>46.04</v>
      </c>
      <c r="V95" s="159">
        <f t="shared" si="49"/>
        <v>0.21999999999999886</v>
      </c>
      <c r="W95" s="159">
        <f t="shared" si="48"/>
        <v>0.92999999999999972</v>
      </c>
      <c r="X95" s="159">
        <f t="shared" si="48"/>
        <v>0.87999999999999545</v>
      </c>
      <c r="Y95" s="159">
        <f t="shared" si="48"/>
        <v>-0.57000000000000028</v>
      </c>
      <c r="Z95" s="159">
        <f t="shared" si="48"/>
        <v>-0.72999999999999687</v>
      </c>
      <c r="AA95" s="159">
        <f t="shared" si="48"/>
        <v>-0.31000000000000227</v>
      </c>
      <c r="AB95" s="159">
        <f t="shared" si="48"/>
        <v>-1.1299999999999955</v>
      </c>
      <c r="AC95" s="159">
        <f t="shared" si="48"/>
        <v>-1.7199999999999989</v>
      </c>
      <c r="AD95" s="159">
        <f t="shared" si="48"/>
        <v>-1.6700000000000017</v>
      </c>
      <c r="AE95" s="159">
        <f t="shared" si="48"/>
        <v>-1.1700000000000017</v>
      </c>
      <c r="AF95" s="159">
        <f t="shared" si="48"/>
        <v>-0.96999999999999886</v>
      </c>
      <c r="AG95" s="159">
        <f t="shared" si="48"/>
        <v>-1.3400000000000034</v>
      </c>
      <c r="AH95" s="159">
        <f t="shared" si="48"/>
        <v>0.70000000000000284</v>
      </c>
      <c r="AI95" s="159">
        <f t="shared" si="48"/>
        <v>-0.28999999999999915</v>
      </c>
      <c r="AJ95" s="159">
        <f t="shared" si="48"/>
        <v>0.10000000000000142</v>
      </c>
      <c r="AK95" s="159">
        <f t="shared" si="48"/>
        <v>-0.14000000000000057</v>
      </c>
      <c r="AL95" s="159">
        <f t="shared" si="48"/>
        <v>-1.5300000000000011</v>
      </c>
    </row>
    <row r="96" spans="1:38" x14ac:dyDescent="0.2">
      <c r="A96" s="81">
        <v>374434099133401</v>
      </c>
      <c r="B96" s="80" t="s">
        <v>120</v>
      </c>
      <c r="C96" s="88">
        <v>56.12</v>
      </c>
      <c r="D96" s="88">
        <v>47.84</v>
      </c>
      <c r="E96" s="88">
        <v>47.2</v>
      </c>
      <c r="F96" s="88">
        <v>44.2</v>
      </c>
      <c r="G96" s="88">
        <v>44.47</v>
      </c>
      <c r="H96" s="88">
        <v>45.27</v>
      </c>
      <c r="I96" s="88">
        <v>45.98</v>
      </c>
      <c r="J96" s="88">
        <v>47.36</v>
      </c>
      <c r="K96" s="88">
        <v>49.6</v>
      </c>
      <c r="L96" s="88">
        <v>51.38</v>
      </c>
      <c r="M96" s="88">
        <v>48.8</v>
      </c>
      <c r="N96" s="88">
        <v>54.54</v>
      </c>
      <c r="O96" s="88">
        <v>60.07</v>
      </c>
      <c r="P96" s="88">
        <v>53.64</v>
      </c>
      <c r="Q96" s="88">
        <v>53.97</v>
      </c>
      <c r="R96" s="88">
        <v>53.71</v>
      </c>
      <c r="S96" s="88">
        <v>54.11</v>
      </c>
      <c r="T96" s="88">
        <v>56.84</v>
      </c>
      <c r="V96" s="159">
        <f t="shared" si="49"/>
        <v>8.279999999999994</v>
      </c>
      <c r="W96" s="159">
        <f t="shared" si="48"/>
        <v>0.64000000000000057</v>
      </c>
      <c r="X96" s="159">
        <f t="shared" si="48"/>
        <v>3</v>
      </c>
      <c r="Y96" s="159">
        <f t="shared" si="48"/>
        <v>-0.26999999999999602</v>
      </c>
      <c r="Z96" s="159">
        <f t="shared" si="48"/>
        <v>-0.80000000000000426</v>
      </c>
      <c r="AA96" s="159">
        <f t="shared" si="48"/>
        <v>-0.70999999999999375</v>
      </c>
      <c r="AB96" s="159">
        <f t="shared" si="48"/>
        <v>-1.3800000000000026</v>
      </c>
      <c r="AC96" s="159">
        <f t="shared" si="48"/>
        <v>-2.240000000000002</v>
      </c>
      <c r="AD96" s="159">
        <f t="shared" si="48"/>
        <v>-1.7800000000000011</v>
      </c>
      <c r="AE96" s="159">
        <f t="shared" si="48"/>
        <v>2.5800000000000054</v>
      </c>
      <c r="AF96" s="159">
        <f t="shared" si="48"/>
        <v>-5.740000000000002</v>
      </c>
      <c r="AG96" s="159">
        <f t="shared" si="48"/>
        <v>-5.5300000000000011</v>
      </c>
      <c r="AH96" s="159">
        <f t="shared" si="48"/>
        <v>6.43</v>
      </c>
      <c r="AI96" s="159">
        <f t="shared" si="48"/>
        <v>-0.32999999999999829</v>
      </c>
      <c r="AJ96" s="159">
        <f t="shared" si="48"/>
        <v>0.25999999999999801</v>
      </c>
      <c r="AK96" s="159">
        <f t="shared" si="48"/>
        <v>-0.39999999999999858</v>
      </c>
      <c r="AL96" s="159">
        <f t="shared" si="48"/>
        <v>-2.730000000000004</v>
      </c>
    </row>
    <row r="97" spans="1:38" x14ac:dyDescent="0.2">
      <c r="A97" s="81">
        <v>375826099022201</v>
      </c>
      <c r="B97" s="80" t="s">
        <v>121</v>
      </c>
      <c r="C97" s="85">
        <v>28.9</v>
      </c>
      <c r="D97" s="85">
        <v>26.08</v>
      </c>
      <c r="E97" s="85">
        <v>22.28</v>
      </c>
      <c r="F97" s="85">
        <v>21.16</v>
      </c>
      <c r="G97" s="85">
        <v>21.03</v>
      </c>
      <c r="H97" s="85">
        <v>21.92</v>
      </c>
      <c r="I97" s="85">
        <v>22</v>
      </c>
      <c r="J97" s="85">
        <v>22.26</v>
      </c>
      <c r="K97" s="85">
        <v>26.4</v>
      </c>
      <c r="L97" s="85">
        <v>29.04</v>
      </c>
      <c r="M97" s="85">
        <v>29.23</v>
      </c>
      <c r="N97" s="85">
        <v>29.34</v>
      </c>
      <c r="O97" s="85">
        <v>31.69</v>
      </c>
      <c r="P97" s="85">
        <v>25.92</v>
      </c>
      <c r="Q97" s="86">
        <v>24.07</v>
      </c>
      <c r="R97" s="86">
        <v>22.63</v>
      </c>
      <c r="S97" s="86">
        <v>23.08</v>
      </c>
      <c r="T97" s="86">
        <v>27.12</v>
      </c>
      <c r="V97" s="159">
        <f t="shared" si="49"/>
        <v>2.8200000000000003</v>
      </c>
      <c r="W97" s="159">
        <f t="shared" si="48"/>
        <v>3.7999999999999972</v>
      </c>
      <c r="X97" s="159">
        <f t="shared" si="48"/>
        <v>1.120000000000001</v>
      </c>
      <c r="Y97" s="159">
        <f t="shared" si="48"/>
        <v>0.12999999999999901</v>
      </c>
      <c r="Z97" s="159">
        <f t="shared" si="48"/>
        <v>-0.89000000000000057</v>
      </c>
      <c r="AA97" s="159">
        <f t="shared" si="48"/>
        <v>-7.9999999999998295E-2</v>
      </c>
      <c r="AB97" s="159">
        <f t="shared" si="48"/>
        <v>-0.26000000000000156</v>
      </c>
      <c r="AC97" s="159">
        <f t="shared" si="48"/>
        <v>-4.139999999999997</v>
      </c>
      <c r="AD97" s="159">
        <f t="shared" si="48"/>
        <v>-2.6400000000000006</v>
      </c>
      <c r="AE97" s="159">
        <f t="shared" si="48"/>
        <v>-0.19000000000000128</v>
      </c>
      <c r="AF97" s="159">
        <f t="shared" si="48"/>
        <v>-0.10999999999999943</v>
      </c>
      <c r="AG97" s="159">
        <f t="shared" si="48"/>
        <v>-2.3500000000000014</v>
      </c>
      <c r="AH97" s="159">
        <f t="shared" si="48"/>
        <v>5.77</v>
      </c>
      <c r="AI97" s="159">
        <f t="shared" si="48"/>
        <v>1.8500000000000014</v>
      </c>
      <c r="AJ97" s="159">
        <f t="shared" si="48"/>
        <v>1.4400000000000013</v>
      </c>
      <c r="AK97" s="159">
        <f t="shared" si="48"/>
        <v>-0.44999999999999929</v>
      </c>
      <c r="AL97" s="159">
        <f t="shared" si="48"/>
        <v>-4.0400000000000027</v>
      </c>
    </row>
    <row r="98" spans="1:38" x14ac:dyDescent="0.2">
      <c r="A98" s="81">
        <v>375733099034401</v>
      </c>
      <c r="B98" s="80" t="s">
        <v>122</v>
      </c>
      <c r="C98" s="89">
        <v>25.05</v>
      </c>
      <c r="D98" s="89">
        <v>22.64</v>
      </c>
      <c r="E98" s="89">
        <v>18.38</v>
      </c>
      <c r="F98" s="89">
        <v>17.420000000000002</v>
      </c>
      <c r="G98" s="89">
        <v>24.4</v>
      </c>
      <c r="H98" s="89">
        <v>17.649999999999999</v>
      </c>
      <c r="I98" s="89">
        <v>17.809999999999999</v>
      </c>
      <c r="J98" s="89">
        <v>19.13</v>
      </c>
      <c r="K98" s="89">
        <v>23.66</v>
      </c>
      <c r="L98" s="89">
        <v>27.05</v>
      </c>
      <c r="M98" s="89">
        <v>26.4</v>
      </c>
      <c r="N98" s="89">
        <v>26.27</v>
      </c>
      <c r="O98" s="89">
        <v>26.95</v>
      </c>
      <c r="P98" s="89">
        <v>23.2</v>
      </c>
      <c r="Q98" s="89">
        <v>20.62</v>
      </c>
      <c r="R98" s="89">
        <v>20.8</v>
      </c>
      <c r="S98" s="89">
        <v>20.02</v>
      </c>
      <c r="T98" s="89">
        <v>25.06</v>
      </c>
      <c r="V98" s="159">
        <f t="shared" si="49"/>
        <v>2.41</v>
      </c>
      <c r="W98" s="159">
        <f t="shared" si="48"/>
        <v>4.2600000000000016</v>
      </c>
      <c r="X98" s="159">
        <f t="shared" si="48"/>
        <v>0.9599999999999973</v>
      </c>
      <c r="Y98" s="159">
        <f t="shared" si="48"/>
        <v>-6.9799999999999969</v>
      </c>
      <c r="Z98" s="159">
        <f t="shared" si="48"/>
        <v>6.75</v>
      </c>
      <c r="AA98" s="159">
        <f t="shared" si="48"/>
        <v>-0.16000000000000014</v>
      </c>
      <c r="AB98" s="159">
        <f t="shared" si="48"/>
        <v>-1.3200000000000003</v>
      </c>
      <c r="AC98" s="159">
        <f t="shared" si="48"/>
        <v>-4.5300000000000011</v>
      </c>
      <c r="AD98" s="159">
        <f t="shared" si="48"/>
        <v>-3.3900000000000006</v>
      </c>
      <c r="AE98" s="159">
        <f t="shared" si="48"/>
        <v>0.65000000000000213</v>
      </c>
      <c r="AF98" s="159">
        <f t="shared" si="48"/>
        <v>0.12999999999999901</v>
      </c>
      <c r="AG98" s="159">
        <f t="shared" si="48"/>
        <v>-0.67999999999999972</v>
      </c>
      <c r="AH98" s="159">
        <f t="shared" si="48"/>
        <v>3.75</v>
      </c>
      <c r="AI98" s="159">
        <f t="shared" si="48"/>
        <v>2.5799999999999983</v>
      </c>
      <c r="AJ98" s="159">
        <f t="shared" si="48"/>
        <v>-0.17999999999999972</v>
      </c>
      <c r="AK98" s="159">
        <f t="shared" si="48"/>
        <v>0.78000000000000114</v>
      </c>
      <c r="AL98" s="159">
        <f t="shared" si="48"/>
        <v>-5.0399999999999991</v>
      </c>
    </row>
    <row r="99" spans="1:38" x14ac:dyDescent="0.2">
      <c r="A99" s="81">
        <v>375436099032701</v>
      </c>
      <c r="B99" s="80" t="s">
        <v>123</v>
      </c>
      <c r="C99" s="90">
        <v>26.7</v>
      </c>
      <c r="D99" s="90">
        <v>23.45</v>
      </c>
      <c r="E99" s="90">
        <v>19.57</v>
      </c>
      <c r="F99" s="90">
        <v>16.21</v>
      </c>
      <c r="G99" s="90">
        <v>15.39</v>
      </c>
      <c r="H99" s="90">
        <v>17.86</v>
      </c>
      <c r="I99" s="90">
        <v>17.100000000000001</v>
      </c>
      <c r="J99" s="90">
        <v>21.47</v>
      </c>
      <c r="K99" s="90">
        <v>24.96</v>
      </c>
      <c r="L99" s="90">
        <v>27.83</v>
      </c>
      <c r="M99" s="90">
        <v>27.89</v>
      </c>
      <c r="N99" s="90">
        <v>27.33</v>
      </c>
      <c r="O99" s="90">
        <v>29.41</v>
      </c>
      <c r="P99" s="90">
        <v>24.9</v>
      </c>
      <c r="Q99" s="91">
        <v>24.38</v>
      </c>
      <c r="R99" s="91">
        <v>22.44</v>
      </c>
      <c r="S99" s="91">
        <v>21.47</v>
      </c>
      <c r="T99" s="91">
        <v>25.55</v>
      </c>
      <c r="V99" s="159">
        <f t="shared" si="49"/>
        <v>3.25</v>
      </c>
      <c r="W99" s="159">
        <f t="shared" si="48"/>
        <v>3.879999999999999</v>
      </c>
      <c r="X99" s="159">
        <f t="shared" si="48"/>
        <v>3.3599999999999994</v>
      </c>
      <c r="Y99" s="159">
        <f t="shared" si="48"/>
        <v>0.82000000000000028</v>
      </c>
      <c r="Z99" s="159">
        <f t="shared" si="48"/>
        <v>-2.4699999999999989</v>
      </c>
      <c r="AA99" s="159">
        <f t="shared" si="48"/>
        <v>0.75999999999999801</v>
      </c>
      <c r="AB99" s="159">
        <f t="shared" si="48"/>
        <v>-4.3699999999999974</v>
      </c>
      <c r="AC99" s="159">
        <f t="shared" si="48"/>
        <v>-3.490000000000002</v>
      </c>
      <c r="AD99" s="159">
        <f t="shared" si="48"/>
        <v>-2.8699999999999974</v>
      </c>
      <c r="AE99" s="159">
        <f t="shared" si="48"/>
        <v>-6.0000000000002274E-2</v>
      </c>
      <c r="AF99" s="159">
        <f t="shared" si="48"/>
        <v>0.56000000000000227</v>
      </c>
      <c r="AG99" s="159">
        <f t="shared" si="48"/>
        <v>-2.0800000000000018</v>
      </c>
      <c r="AH99" s="159">
        <f t="shared" si="48"/>
        <v>4.5100000000000016</v>
      </c>
      <c r="AI99" s="159">
        <f t="shared" si="48"/>
        <v>0.51999999999999957</v>
      </c>
      <c r="AJ99" s="159">
        <f t="shared" si="48"/>
        <v>1.9399999999999977</v>
      </c>
      <c r="AK99" s="159">
        <f t="shared" si="48"/>
        <v>0.97000000000000242</v>
      </c>
      <c r="AL99" s="159">
        <f t="shared" si="48"/>
        <v>-4.0800000000000018</v>
      </c>
    </row>
    <row r="100" spans="1:38" x14ac:dyDescent="0.2">
      <c r="A100" s="81">
        <v>375211099012402</v>
      </c>
      <c r="B100" s="80" t="s">
        <v>124</v>
      </c>
      <c r="C100" s="85">
        <v>19.55</v>
      </c>
      <c r="D100" s="85">
        <v>16.559999999999999</v>
      </c>
      <c r="E100" s="85">
        <v>10.46</v>
      </c>
      <c r="F100" s="85">
        <v>8.49</v>
      </c>
      <c r="G100" s="85">
        <v>12.27</v>
      </c>
      <c r="H100" s="85">
        <v>14.18</v>
      </c>
      <c r="I100" s="85">
        <v>14.09</v>
      </c>
      <c r="J100" s="85">
        <v>16.78</v>
      </c>
      <c r="K100" s="85">
        <v>19.440000000000001</v>
      </c>
      <c r="L100" s="85">
        <v>21.46</v>
      </c>
      <c r="M100" s="85">
        <v>21</v>
      </c>
      <c r="N100" s="85">
        <v>20.48</v>
      </c>
      <c r="O100" s="85">
        <v>23.2</v>
      </c>
      <c r="P100" s="85">
        <v>17.850000000000001</v>
      </c>
      <c r="Q100" s="86">
        <v>15.91</v>
      </c>
      <c r="R100" s="86">
        <v>15.49</v>
      </c>
      <c r="S100" s="86">
        <v>14.08</v>
      </c>
      <c r="T100" s="86">
        <v>19.61</v>
      </c>
      <c r="V100" s="159">
        <f t="shared" si="49"/>
        <v>2.990000000000002</v>
      </c>
      <c r="W100" s="159">
        <f t="shared" si="48"/>
        <v>6.0999999999999979</v>
      </c>
      <c r="X100" s="159">
        <f t="shared" si="48"/>
        <v>1.9700000000000006</v>
      </c>
      <c r="Y100" s="159">
        <f t="shared" si="48"/>
        <v>-3.7799999999999994</v>
      </c>
      <c r="Z100" s="159">
        <f t="shared" si="48"/>
        <v>-1.9100000000000001</v>
      </c>
      <c r="AA100" s="159">
        <f t="shared" si="48"/>
        <v>8.9999999999999858E-2</v>
      </c>
      <c r="AB100" s="159">
        <f t="shared" si="48"/>
        <v>-2.6900000000000013</v>
      </c>
      <c r="AC100" s="159">
        <f t="shared" si="48"/>
        <v>-2.66</v>
      </c>
      <c r="AD100" s="159">
        <f t="shared" si="48"/>
        <v>-2.0199999999999996</v>
      </c>
      <c r="AE100" s="159">
        <f t="shared" si="48"/>
        <v>0.46000000000000085</v>
      </c>
      <c r="AF100" s="159">
        <f t="shared" si="48"/>
        <v>0.51999999999999957</v>
      </c>
      <c r="AG100" s="159">
        <f t="shared" si="48"/>
        <v>-2.7199999999999989</v>
      </c>
      <c r="AH100" s="159">
        <f t="shared" si="48"/>
        <v>5.3499999999999979</v>
      </c>
      <c r="AI100" s="159">
        <f t="shared" si="48"/>
        <v>1.9400000000000013</v>
      </c>
      <c r="AJ100" s="159">
        <f t="shared" si="48"/>
        <v>0.41999999999999993</v>
      </c>
      <c r="AK100" s="159">
        <f t="shared" si="48"/>
        <v>1.4100000000000001</v>
      </c>
      <c r="AL100" s="159">
        <f t="shared" si="48"/>
        <v>-5.5299999999999994</v>
      </c>
    </row>
    <row r="101" spans="1:38" x14ac:dyDescent="0.2">
      <c r="A101" s="81">
        <v>375059099034201</v>
      </c>
      <c r="B101" s="80" t="s">
        <v>125</v>
      </c>
      <c r="C101" s="85"/>
      <c r="D101" s="85">
        <v>15.9</v>
      </c>
      <c r="E101" s="85">
        <v>12.45</v>
      </c>
      <c r="F101" s="85">
        <v>8.93</v>
      </c>
      <c r="G101" s="85">
        <v>11.47</v>
      </c>
      <c r="H101" s="85">
        <v>14.7</v>
      </c>
      <c r="I101" s="85">
        <v>12.2</v>
      </c>
      <c r="J101" s="85">
        <v>13.73</v>
      </c>
      <c r="K101" s="85">
        <v>18.350000000000001</v>
      </c>
      <c r="L101" s="85">
        <v>18.93</v>
      </c>
      <c r="M101" s="85">
        <v>18.7</v>
      </c>
      <c r="N101" s="85">
        <v>18.88</v>
      </c>
      <c r="O101" s="85">
        <v>21.75</v>
      </c>
      <c r="P101" s="85">
        <v>16.239999999999998</v>
      </c>
      <c r="Q101" s="86">
        <v>15.21</v>
      </c>
      <c r="R101" s="86">
        <v>14.57</v>
      </c>
      <c r="S101" s="86">
        <v>12.92</v>
      </c>
      <c r="T101" s="86">
        <v>17.670000000000002</v>
      </c>
      <c r="V101" s="159"/>
      <c r="W101" s="159">
        <f t="shared" si="48"/>
        <v>3.4500000000000011</v>
      </c>
      <c r="X101" s="159">
        <f t="shared" si="48"/>
        <v>3.5199999999999996</v>
      </c>
      <c r="Y101" s="159">
        <f t="shared" si="48"/>
        <v>-2.5400000000000009</v>
      </c>
      <c r="Z101" s="159">
        <f t="shared" si="48"/>
        <v>-3.2299999999999986</v>
      </c>
      <c r="AA101" s="159">
        <f t="shared" si="48"/>
        <v>2.5</v>
      </c>
      <c r="AB101" s="159">
        <f t="shared" si="48"/>
        <v>-1.5300000000000011</v>
      </c>
      <c r="AC101" s="159">
        <f t="shared" si="48"/>
        <v>-4.620000000000001</v>
      </c>
      <c r="AD101" s="159">
        <f t="shared" si="48"/>
        <v>-0.57999999999999829</v>
      </c>
      <c r="AE101" s="159">
        <f t="shared" si="48"/>
        <v>0.23000000000000043</v>
      </c>
      <c r="AF101" s="159">
        <f t="shared" si="48"/>
        <v>-0.17999999999999972</v>
      </c>
      <c r="AG101" s="159">
        <f t="shared" si="48"/>
        <v>-2.870000000000001</v>
      </c>
      <c r="AH101" s="159">
        <f t="shared" si="48"/>
        <v>5.5100000000000016</v>
      </c>
      <c r="AI101" s="159">
        <f t="shared" si="48"/>
        <v>1.0299999999999976</v>
      </c>
      <c r="AJ101" s="159">
        <f t="shared" si="48"/>
        <v>0.64000000000000057</v>
      </c>
      <c r="AK101" s="159">
        <f t="shared" si="48"/>
        <v>1.6500000000000004</v>
      </c>
      <c r="AL101" s="159">
        <f t="shared" ref="AL101:AL138" si="50">S101-T101</f>
        <v>-4.7500000000000018</v>
      </c>
    </row>
    <row r="102" spans="1:38" x14ac:dyDescent="0.2">
      <c r="A102" s="81">
        <v>375233099084801</v>
      </c>
      <c r="B102" s="80" t="s">
        <v>126</v>
      </c>
      <c r="C102" s="92">
        <v>30.09</v>
      </c>
      <c r="D102" s="92">
        <v>29.03</v>
      </c>
      <c r="E102" s="92">
        <v>26.63</v>
      </c>
      <c r="F102" s="92">
        <v>24.59</v>
      </c>
      <c r="G102" s="92">
        <v>24.94</v>
      </c>
      <c r="H102" s="92">
        <v>24.99</v>
      </c>
      <c r="I102" s="92">
        <v>25.74</v>
      </c>
      <c r="J102" s="92">
        <v>27.3</v>
      </c>
      <c r="K102" s="92">
        <v>29.9</v>
      </c>
      <c r="L102" s="92">
        <v>32.65</v>
      </c>
      <c r="M102" s="92">
        <v>32.76</v>
      </c>
      <c r="N102" s="92">
        <v>32.92</v>
      </c>
      <c r="O102" s="92">
        <v>35.58</v>
      </c>
      <c r="P102" s="92">
        <v>31.3</v>
      </c>
      <c r="Q102" s="92">
        <v>30.23</v>
      </c>
      <c r="R102" s="92">
        <v>32.83</v>
      </c>
      <c r="S102" s="92">
        <v>31.03</v>
      </c>
      <c r="T102" s="92">
        <v>34.1</v>
      </c>
      <c r="V102" s="159">
        <f t="shared" si="49"/>
        <v>1.0599999999999987</v>
      </c>
      <c r="W102" s="159">
        <f t="shared" ref="W102:W137" si="51">D102-E102</f>
        <v>2.4000000000000021</v>
      </c>
      <c r="X102" s="159">
        <f t="shared" ref="X102:X137" si="52">E102-F102</f>
        <v>2.0399999999999991</v>
      </c>
      <c r="Y102" s="159">
        <f t="shared" ref="Y102:Y137" si="53">F102-G102</f>
        <v>-0.35000000000000142</v>
      </c>
      <c r="Z102" s="159">
        <f t="shared" ref="Z102:Z137" si="54">G102-H102</f>
        <v>-4.9999999999997158E-2</v>
      </c>
      <c r="AA102" s="159">
        <f t="shared" ref="AA102:AA137" si="55">H102-I102</f>
        <v>-0.75</v>
      </c>
      <c r="AB102" s="159">
        <f t="shared" ref="AB102:AB138" si="56">I102-J102</f>
        <v>-1.5600000000000023</v>
      </c>
      <c r="AC102" s="159">
        <f t="shared" ref="AC102:AC138" si="57">J102-K102</f>
        <v>-2.5999999999999979</v>
      </c>
      <c r="AD102" s="159">
        <f t="shared" ref="AD102:AD138" si="58">K102-L102</f>
        <v>-2.75</v>
      </c>
      <c r="AE102" s="159">
        <f t="shared" ref="AE102:AE138" si="59">L102-M102</f>
        <v>-0.10999999999999943</v>
      </c>
      <c r="AF102" s="159">
        <f t="shared" ref="AF102:AF138" si="60">M102-N102</f>
        <v>-0.16000000000000369</v>
      </c>
      <c r="AG102" s="159">
        <f t="shared" ref="AG102:AG138" si="61">N102-O102</f>
        <v>-2.6599999999999966</v>
      </c>
      <c r="AH102" s="159">
        <f t="shared" ref="AH102:AH138" si="62">O102-P102</f>
        <v>4.2799999999999976</v>
      </c>
      <c r="AI102" s="159">
        <f t="shared" ref="AI102:AI138" si="63">P102-Q102</f>
        <v>1.0700000000000003</v>
      </c>
      <c r="AJ102" s="159">
        <f t="shared" ref="AJ102:AJ138" si="64">Q102-R102</f>
        <v>-2.5999999999999979</v>
      </c>
      <c r="AK102" s="159">
        <f t="shared" ref="AK102:AK138" si="65">R102-S102</f>
        <v>1.7999999999999972</v>
      </c>
      <c r="AL102" s="159">
        <f t="shared" si="50"/>
        <v>-3.0700000000000003</v>
      </c>
    </row>
    <row r="103" spans="1:38" x14ac:dyDescent="0.2">
      <c r="A103" s="81">
        <v>375245099123501</v>
      </c>
      <c r="B103" s="80" t="s">
        <v>127</v>
      </c>
      <c r="C103" s="93">
        <v>34.880000000000003</v>
      </c>
      <c r="D103" s="93">
        <v>34.36</v>
      </c>
      <c r="E103" s="93">
        <v>33.18</v>
      </c>
      <c r="F103" s="93">
        <v>32.340000000000003</v>
      </c>
      <c r="G103" s="93">
        <v>33</v>
      </c>
      <c r="H103" s="93">
        <v>33.14</v>
      </c>
      <c r="I103" s="93">
        <v>33.74</v>
      </c>
      <c r="J103" s="93">
        <v>35.119999999999997</v>
      </c>
      <c r="K103" s="93">
        <v>37.22</v>
      </c>
      <c r="L103" s="93">
        <v>39.17</v>
      </c>
      <c r="M103" s="93">
        <v>39.28</v>
      </c>
      <c r="N103" s="93">
        <v>39.18</v>
      </c>
      <c r="O103" s="93">
        <v>41.51</v>
      </c>
      <c r="P103" s="93">
        <v>39.770000000000003</v>
      </c>
      <c r="Q103" s="93">
        <v>40.119999999999997</v>
      </c>
      <c r="R103" s="93">
        <v>40.380000000000003</v>
      </c>
      <c r="S103" s="93">
        <v>39.79</v>
      </c>
      <c r="T103" s="93">
        <v>42.85</v>
      </c>
      <c r="V103" s="159">
        <f t="shared" si="49"/>
        <v>0.52000000000000313</v>
      </c>
      <c r="W103" s="159">
        <f t="shared" si="51"/>
        <v>1.1799999999999997</v>
      </c>
      <c r="X103" s="159">
        <f t="shared" si="52"/>
        <v>0.83999999999999631</v>
      </c>
      <c r="Y103" s="159">
        <f t="shared" si="53"/>
        <v>-0.65999999999999659</v>
      </c>
      <c r="Z103" s="159">
        <f t="shared" si="54"/>
        <v>-0.14000000000000057</v>
      </c>
      <c r="AA103" s="159">
        <f t="shared" si="55"/>
        <v>-0.60000000000000142</v>
      </c>
      <c r="AB103" s="159">
        <f t="shared" si="56"/>
        <v>-1.3799999999999955</v>
      </c>
      <c r="AC103" s="159">
        <f t="shared" si="57"/>
        <v>-2.1000000000000014</v>
      </c>
      <c r="AD103" s="159">
        <f t="shared" si="58"/>
        <v>-1.9500000000000028</v>
      </c>
      <c r="AE103" s="159">
        <f t="shared" si="59"/>
        <v>-0.10999999999999943</v>
      </c>
      <c r="AF103" s="159">
        <f t="shared" si="60"/>
        <v>0.10000000000000142</v>
      </c>
      <c r="AG103" s="159">
        <f t="shared" si="61"/>
        <v>-2.3299999999999983</v>
      </c>
      <c r="AH103" s="159">
        <f t="shared" si="62"/>
        <v>1.7399999999999949</v>
      </c>
      <c r="AI103" s="159">
        <f t="shared" si="63"/>
        <v>-0.34999999999999432</v>
      </c>
      <c r="AJ103" s="159">
        <f t="shared" si="64"/>
        <v>-0.26000000000000512</v>
      </c>
      <c r="AK103" s="159">
        <f t="shared" si="65"/>
        <v>0.59000000000000341</v>
      </c>
      <c r="AL103" s="159">
        <f t="shared" si="50"/>
        <v>-3.0600000000000023</v>
      </c>
    </row>
    <row r="104" spans="1:38" x14ac:dyDescent="0.2">
      <c r="A104" s="81">
        <v>375008099141501</v>
      </c>
      <c r="B104" s="80" t="s">
        <v>128</v>
      </c>
      <c r="C104" s="94">
        <v>29.1</v>
      </c>
      <c r="D104" s="94">
        <v>29.06</v>
      </c>
      <c r="E104" s="94">
        <v>28.38</v>
      </c>
      <c r="F104" s="94">
        <v>27.49</v>
      </c>
      <c r="G104" s="94">
        <v>28.53</v>
      </c>
      <c r="H104" s="94">
        <v>29.03</v>
      </c>
      <c r="I104" s="94">
        <v>29.9</v>
      </c>
      <c r="J104" s="94"/>
      <c r="K104" s="94">
        <v>33.11</v>
      </c>
      <c r="L104" s="94">
        <v>35.11</v>
      </c>
      <c r="M104" s="94">
        <v>35.97</v>
      </c>
      <c r="N104" s="94">
        <v>36.78</v>
      </c>
      <c r="O104" s="94">
        <v>39</v>
      </c>
      <c r="P104" s="94">
        <v>36.94</v>
      </c>
      <c r="Q104" s="94">
        <v>37.549999999999997</v>
      </c>
      <c r="R104" s="94">
        <v>37.590000000000003</v>
      </c>
      <c r="S104" s="94">
        <v>37.14</v>
      </c>
      <c r="T104" s="94">
        <v>40.11</v>
      </c>
      <c r="V104" s="159">
        <f t="shared" si="49"/>
        <v>4.00000000000027E-2</v>
      </c>
      <c r="W104" s="159">
        <f t="shared" si="51"/>
        <v>0.67999999999999972</v>
      </c>
      <c r="X104" s="159">
        <f t="shared" si="52"/>
        <v>0.89000000000000057</v>
      </c>
      <c r="Y104" s="159">
        <f t="shared" si="53"/>
        <v>-1.0400000000000027</v>
      </c>
      <c r="Z104" s="159">
        <f t="shared" si="54"/>
        <v>-0.5</v>
      </c>
      <c r="AA104" s="159">
        <f t="shared" si="55"/>
        <v>-0.86999999999999744</v>
      </c>
      <c r="AB104" s="159"/>
      <c r="AC104" s="159"/>
      <c r="AD104" s="159">
        <f t="shared" si="58"/>
        <v>-2</v>
      </c>
      <c r="AE104" s="159">
        <f t="shared" si="59"/>
        <v>-0.85999999999999943</v>
      </c>
      <c r="AF104" s="159">
        <f t="shared" si="60"/>
        <v>-0.81000000000000227</v>
      </c>
      <c r="AG104" s="159">
        <f t="shared" si="61"/>
        <v>-2.2199999999999989</v>
      </c>
      <c r="AH104" s="159">
        <f t="shared" si="62"/>
        <v>2.0600000000000023</v>
      </c>
      <c r="AI104" s="159">
        <f t="shared" si="63"/>
        <v>-0.60999999999999943</v>
      </c>
      <c r="AJ104" s="159">
        <f t="shared" si="64"/>
        <v>-4.0000000000006253E-2</v>
      </c>
      <c r="AK104" s="159">
        <f t="shared" si="65"/>
        <v>0.45000000000000284</v>
      </c>
      <c r="AL104" s="159">
        <f t="shared" si="50"/>
        <v>-2.9699999999999989</v>
      </c>
    </row>
    <row r="105" spans="1:38" x14ac:dyDescent="0.2">
      <c r="A105" s="81">
        <v>375241099151201</v>
      </c>
      <c r="B105" s="80" t="s">
        <v>129</v>
      </c>
      <c r="C105" s="95">
        <v>42.13</v>
      </c>
      <c r="D105" s="95">
        <v>41.91</v>
      </c>
      <c r="E105" s="95">
        <v>40.97</v>
      </c>
      <c r="F105" s="95">
        <v>40.15</v>
      </c>
      <c r="G105" s="95">
        <v>40.909999999999997</v>
      </c>
      <c r="H105" s="95">
        <v>40.94</v>
      </c>
      <c r="I105" s="95">
        <v>40.76</v>
      </c>
      <c r="J105" s="95">
        <v>42.91</v>
      </c>
      <c r="K105" s="95">
        <v>45.01</v>
      </c>
      <c r="L105" s="95">
        <v>46.72</v>
      </c>
      <c r="M105" s="95">
        <v>46.81</v>
      </c>
      <c r="N105" s="95">
        <v>47.24</v>
      </c>
      <c r="O105" s="95">
        <v>49.55</v>
      </c>
      <c r="P105" s="95">
        <v>48.07</v>
      </c>
      <c r="Q105" s="95">
        <v>48.96</v>
      </c>
      <c r="R105" s="95">
        <v>49.97</v>
      </c>
      <c r="S105" s="95">
        <v>49.28</v>
      </c>
      <c r="T105" s="95">
        <v>51.91</v>
      </c>
      <c r="V105" s="159">
        <f t="shared" si="49"/>
        <v>0.22000000000000597</v>
      </c>
      <c r="W105" s="159">
        <f t="shared" si="51"/>
        <v>0.93999999999999773</v>
      </c>
      <c r="X105" s="159">
        <f t="shared" si="52"/>
        <v>0.82000000000000028</v>
      </c>
      <c r="Y105" s="159">
        <f t="shared" si="53"/>
        <v>-0.75999999999999801</v>
      </c>
      <c r="Z105" s="159">
        <f t="shared" si="54"/>
        <v>-3.0000000000001137E-2</v>
      </c>
      <c r="AA105" s="159">
        <f t="shared" si="55"/>
        <v>0.17999999999999972</v>
      </c>
      <c r="AB105" s="159">
        <f t="shared" si="56"/>
        <v>-2.1499999999999986</v>
      </c>
      <c r="AC105" s="159">
        <f t="shared" si="57"/>
        <v>-2.1000000000000014</v>
      </c>
      <c r="AD105" s="159">
        <f t="shared" si="58"/>
        <v>-1.7100000000000009</v>
      </c>
      <c r="AE105" s="159">
        <f t="shared" si="59"/>
        <v>-9.0000000000003411E-2</v>
      </c>
      <c r="AF105" s="159">
        <f t="shared" si="60"/>
        <v>-0.42999999999999972</v>
      </c>
      <c r="AG105" s="159">
        <f t="shared" si="61"/>
        <v>-2.3099999999999952</v>
      </c>
      <c r="AH105" s="159">
        <f t="shared" si="62"/>
        <v>1.4799999999999969</v>
      </c>
      <c r="AI105" s="159">
        <f t="shared" si="63"/>
        <v>-0.89000000000000057</v>
      </c>
      <c r="AJ105" s="159">
        <f t="shared" si="64"/>
        <v>-1.009999999999998</v>
      </c>
      <c r="AK105" s="159">
        <f t="shared" si="65"/>
        <v>0.68999999999999773</v>
      </c>
      <c r="AL105" s="159">
        <f t="shared" si="50"/>
        <v>-2.6299999999999955</v>
      </c>
    </row>
    <row r="106" spans="1:38" x14ac:dyDescent="0.2">
      <c r="A106" s="81">
        <v>374931099182901</v>
      </c>
      <c r="B106" s="80" t="s">
        <v>130</v>
      </c>
      <c r="C106" s="96">
        <v>37.65</v>
      </c>
      <c r="D106" s="96">
        <v>37.72</v>
      </c>
      <c r="E106" s="96">
        <v>37.07</v>
      </c>
      <c r="F106" s="96">
        <v>36.78</v>
      </c>
      <c r="G106" s="96">
        <v>37.83</v>
      </c>
      <c r="H106" s="96">
        <v>37.840000000000003</v>
      </c>
      <c r="I106" s="96">
        <v>38.08</v>
      </c>
      <c r="J106" s="96">
        <v>38.76</v>
      </c>
      <c r="K106" s="96">
        <v>40.07</v>
      </c>
      <c r="L106" s="96">
        <v>40.21</v>
      </c>
      <c r="M106" s="96">
        <v>40.98</v>
      </c>
      <c r="N106" s="96">
        <v>41.62</v>
      </c>
      <c r="O106" s="96">
        <v>43.37</v>
      </c>
      <c r="P106" s="96">
        <v>42.52</v>
      </c>
      <c r="Q106" s="96">
        <v>42.87</v>
      </c>
      <c r="R106" s="96">
        <v>43.08</v>
      </c>
      <c r="S106" s="96">
        <v>43.43</v>
      </c>
      <c r="T106" s="96">
        <v>45.15</v>
      </c>
      <c r="V106" s="159">
        <f t="shared" si="49"/>
        <v>-7.0000000000000284E-2</v>
      </c>
      <c r="W106" s="159">
        <f t="shared" si="51"/>
        <v>0.64999999999999858</v>
      </c>
      <c r="X106" s="159">
        <f t="shared" si="52"/>
        <v>0.28999999999999915</v>
      </c>
      <c r="Y106" s="159">
        <f t="shared" si="53"/>
        <v>-1.0499999999999972</v>
      </c>
      <c r="Z106" s="159">
        <f t="shared" si="54"/>
        <v>-1.0000000000005116E-2</v>
      </c>
      <c r="AA106" s="159">
        <f t="shared" si="55"/>
        <v>-0.23999999999999488</v>
      </c>
      <c r="AB106" s="159">
        <f t="shared" si="56"/>
        <v>-0.67999999999999972</v>
      </c>
      <c r="AC106" s="159">
        <f t="shared" si="57"/>
        <v>-1.3100000000000023</v>
      </c>
      <c r="AD106" s="159">
        <f t="shared" si="58"/>
        <v>-0.14000000000000057</v>
      </c>
      <c r="AE106" s="159">
        <f t="shared" si="59"/>
        <v>-0.76999999999999602</v>
      </c>
      <c r="AF106" s="159">
        <f t="shared" si="60"/>
        <v>-0.64000000000000057</v>
      </c>
      <c r="AG106" s="159">
        <f t="shared" si="61"/>
        <v>-1.75</v>
      </c>
      <c r="AH106" s="159">
        <f t="shared" si="62"/>
        <v>0.84999999999999432</v>
      </c>
      <c r="AI106" s="159">
        <f t="shared" si="63"/>
        <v>-0.34999999999999432</v>
      </c>
      <c r="AJ106" s="159">
        <f t="shared" si="64"/>
        <v>-0.21000000000000085</v>
      </c>
      <c r="AK106" s="159">
        <f t="shared" si="65"/>
        <v>-0.35000000000000142</v>
      </c>
      <c r="AL106" s="159">
        <f t="shared" si="50"/>
        <v>-1.7199999999999989</v>
      </c>
    </row>
    <row r="107" spans="1:38" x14ac:dyDescent="0.2">
      <c r="A107" s="81">
        <v>375032099222001</v>
      </c>
      <c r="B107" s="80" t="s">
        <v>131</v>
      </c>
      <c r="C107" s="97">
        <v>41.97</v>
      </c>
      <c r="D107" s="97">
        <v>41.38</v>
      </c>
      <c r="E107" s="97">
        <v>40.86</v>
      </c>
      <c r="F107" s="97">
        <v>39.92</v>
      </c>
      <c r="G107" s="97">
        <v>40.08</v>
      </c>
      <c r="H107" s="97">
        <v>39.44</v>
      </c>
      <c r="I107" s="97">
        <v>39.06</v>
      </c>
      <c r="J107" s="97">
        <v>42.02</v>
      </c>
      <c r="K107" s="97">
        <v>42.1</v>
      </c>
      <c r="L107" s="97">
        <v>42.67</v>
      </c>
      <c r="M107" s="97">
        <v>43.18</v>
      </c>
      <c r="N107" s="97">
        <v>43.43</v>
      </c>
      <c r="O107" s="97">
        <v>44.71</v>
      </c>
      <c r="P107" s="97">
        <v>41.15</v>
      </c>
      <c r="Q107" s="97">
        <v>41.93</v>
      </c>
      <c r="R107" s="97">
        <v>42.2</v>
      </c>
      <c r="S107" s="97">
        <v>42.67</v>
      </c>
      <c r="T107" s="97">
        <v>44.11</v>
      </c>
      <c r="V107" s="159">
        <f t="shared" si="49"/>
        <v>0.58999999999999631</v>
      </c>
      <c r="W107" s="159">
        <f t="shared" si="51"/>
        <v>0.52000000000000313</v>
      </c>
      <c r="X107" s="159">
        <f t="shared" si="52"/>
        <v>0.93999999999999773</v>
      </c>
      <c r="Y107" s="159">
        <f t="shared" si="53"/>
        <v>-0.15999999999999659</v>
      </c>
      <c r="Z107" s="159">
        <f t="shared" si="54"/>
        <v>0.64000000000000057</v>
      </c>
      <c r="AA107" s="159">
        <f t="shared" si="55"/>
        <v>0.37999999999999545</v>
      </c>
      <c r="AB107" s="159">
        <f t="shared" si="56"/>
        <v>-2.9600000000000009</v>
      </c>
      <c r="AC107" s="159">
        <f t="shared" si="57"/>
        <v>-7.9999999999998295E-2</v>
      </c>
      <c r="AD107" s="159">
        <f t="shared" si="58"/>
        <v>-0.57000000000000028</v>
      </c>
      <c r="AE107" s="159">
        <f t="shared" si="59"/>
        <v>-0.50999999999999801</v>
      </c>
      <c r="AF107" s="159">
        <f t="shared" si="60"/>
        <v>-0.25</v>
      </c>
      <c r="AG107" s="159">
        <f t="shared" si="61"/>
        <v>-1.2800000000000011</v>
      </c>
      <c r="AH107" s="159">
        <f t="shared" si="62"/>
        <v>3.5600000000000023</v>
      </c>
      <c r="AI107" s="159">
        <f t="shared" si="63"/>
        <v>-0.78000000000000114</v>
      </c>
      <c r="AJ107" s="159">
        <f t="shared" si="64"/>
        <v>-0.27000000000000313</v>
      </c>
      <c r="AK107" s="159">
        <f t="shared" si="65"/>
        <v>-0.46999999999999886</v>
      </c>
      <c r="AL107" s="159">
        <f t="shared" si="50"/>
        <v>-1.4399999999999977</v>
      </c>
    </row>
    <row r="108" spans="1:38" x14ac:dyDescent="0.2">
      <c r="A108" s="81">
        <v>374658099244301</v>
      </c>
      <c r="B108" s="80" t="s">
        <v>132</v>
      </c>
      <c r="C108" s="85">
        <v>42.83</v>
      </c>
      <c r="D108" s="85">
        <v>42.13</v>
      </c>
      <c r="E108" s="85">
        <v>41.31</v>
      </c>
      <c r="F108" s="85">
        <v>39.909999999999997</v>
      </c>
      <c r="G108" s="85">
        <v>40.33</v>
      </c>
      <c r="H108" s="85"/>
      <c r="I108" s="85">
        <v>39.83</v>
      </c>
      <c r="J108" s="85">
        <v>40.950000000000003</v>
      </c>
      <c r="K108" s="85"/>
      <c r="L108" s="85"/>
      <c r="M108" s="85"/>
      <c r="N108" s="85"/>
      <c r="O108" s="85"/>
      <c r="P108" s="85"/>
      <c r="S108" s="98"/>
      <c r="T108" s="98"/>
      <c r="V108" s="159">
        <f t="shared" si="49"/>
        <v>0.69999999999999574</v>
      </c>
      <c r="W108" s="159">
        <f t="shared" si="51"/>
        <v>0.82000000000000028</v>
      </c>
      <c r="X108" s="159">
        <f t="shared" si="52"/>
        <v>1.4000000000000057</v>
      </c>
      <c r="Y108" s="159">
        <f t="shared" si="53"/>
        <v>-0.42000000000000171</v>
      </c>
      <c r="Z108" s="159"/>
      <c r="AA108" s="159"/>
      <c r="AB108" s="159">
        <f t="shared" si="56"/>
        <v>-1.1200000000000045</v>
      </c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</row>
    <row r="109" spans="1:38" x14ac:dyDescent="0.2">
      <c r="A109" s="81">
        <v>374658099244302</v>
      </c>
      <c r="B109" s="80" t="s">
        <v>133</v>
      </c>
      <c r="C109" s="85"/>
      <c r="D109" s="85"/>
      <c r="E109" s="85"/>
      <c r="F109" s="85"/>
      <c r="G109" s="85"/>
      <c r="H109" s="85"/>
      <c r="I109" s="85"/>
      <c r="J109" s="85"/>
      <c r="K109" s="85">
        <v>42.79</v>
      </c>
      <c r="L109" s="85">
        <v>44.22</v>
      </c>
      <c r="M109" s="85">
        <v>44.95</v>
      </c>
      <c r="N109" s="85">
        <v>45.56</v>
      </c>
      <c r="O109" s="85">
        <v>46.95</v>
      </c>
      <c r="P109" s="85">
        <v>43.69</v>
      </c>
      <c r="Q109" s="3">
        <v>44.11</v>
      </c>
      <c r="R109" s="3">
        <v>44.45</v>
      </c>
      <c r="S109" s="98">
        <v>44.86</v>
      </c>
      <c r="T109" s="98">
        <v>47.05</v>
      </c>
      <c r="V109" s="159"/>
      <c r="W109" s="159"/>
      <c r="X109" s="159"/>
      <c r="Y109" s="159"/>
      <c r="Z109" s="159"/>
      <c r="AA109" s="159"/>
      <c r="AB109" s="159"/>
      <c r="AC109" s="159"/>
      <c r="AD109" s="159">
        <f t="shared" si="58"/>
        <v>-1.4299999999999997</v>
      </c>
      <c r="AE109" s="159">
        <f t="shared" si="59"/>
        <v>-0.73000000000000398</v>
      </c>
      <c r="AF109" s="159">
        <f t="shared" si="60"/>
        <v>-0.60999999999999943</v>
      </c>
      <c r="AG109" s="159">
        <f t="shared" si="61"/>
        <v>-1.3900000000000006</v>
      </c>
      <c r="AH109" s="159">
        <f t="shared" si="62"/>
        <v>3.2600000000000051</v>
      </c>
      <c r="AI109" s="159">
        <f t="shared" si="63"/>
        <v>-0.42000000000000171</v>
      </c>
      <c r="AJ109" s="159">
        <f t="shared" si="64"/>
        <v>-0.34000000000000341</v>
      </c>
      <c r="AK109" s="159">
        <f t="shared" si="65"/>
        <v>-0.40999999999999659</v>
      </c>
      <c r="AL109" s="159">
        <f t="shared" si="50"/>
        <v>-2.1899999999999977</v>
      </c>
    </row>
    <row r="110" spans="1:38" x14ac:dyDescent="0.2">
      <c r="A110" s="81">
        <v>374427099232901</v>
      </c>
      <c r="B110" s="80" t="s">
        <v>134</v>
      </c>
      <c r="C110" s="99">
        <v>45.05</v>
      </c>
      <c r="D110" s="99">
        <v>44.65</v>
      </c>
      <c r="E110" s="99">
        <v>43.25</v>
      </c>
      <c r="F110" s="99">
        <v>43.18</v>
      </c>
      <c r="G110" s="99">
        <v>44.03</v>
      </c>
      <c r="H110" s="99">
        <v>43.98</v>
      </c>
      <c r="I110" s="99">
        <v>43.86</v>
      </c>
      <c r="J110" s="99">
        <v>44.59</v>
      </c>
      <c r="K110" s="99">
        <v>45.89</v>
      </c>
      <c r="L110" s="99">
        <v>47.43</v>
      </c>
      <c r="M110" s="99">
        <v>48.64</v>
      </c>
      <c r="N110" s="99">
        <v>49.5</v>
      </c>
      <c r="O110" s="99">
        <v>50.85</v>
      </c>
      <c r="P110" s="99">
        <v>50.02</v>
      </c>
      <c r="Q110" s="99">
        <v>50.09</v>
      </c>
      <c r="R110" s="99">
        <v>50.44</v>
      </c>
      <c r="S110" s="99">
        <v>51.04</v>
      </c>
      <c r="T110" s="99">
        <v>52.44</v>
      </c>
      <c r="V110" s="159">
        <f t="shared" si="49"/>
        <v>0.39999999999999858</v>
      </c>
      <c r="W110" s="159">
        <f t="shared" si="51"/>
        <v>1.3999999999999986</v>
      </c>
      <c r="X110" s="159">
        <f t="shared" si="52"/>
        <v>7.0000000000000284E-2</v>
      </c>
      <c r="Y110" s="159">
        <f t="shared" si="53"/>
        <v>-0.85000000000000142</v>
      </c>
      <c r="Z110" s="159">
        <f t="shared" si="54"/>
        <v>5.0000000000004263E-2</v>
      </c>
      <c r="AA110" s="159">
        <f t="shared" si="55"/>
        <v>0.11999999999999744</v>
      </c>
      <c r="AB110" s="159">
        <f t="shared" si="56"/>
        <v>-0.73000000000000398</v>
      </c>
      <c r="AC110" s="159">
        <f t="shared" si="57"/>
        <v>-1.2999999999999972</v>
      </c>
      <c r="AD110" s="159">
        <f t="shared" si="58"/>
        <v>-1.5399999999999991</v>
      </c>
      <c r="AE110" s="159">
        <f t="shared" si="59"/>
        <v>-1.2100000000000009</v>
      </c>
      <c r="AF110" s="159">
        <f t="shared" si="60"/>
        <v>-0.85999999999999943</v>
      </c>
      <c r="AG110" s="159">
        <f t="shared" si="61"/>
        <v>-1.3500000000000014</v>
      </c>
      <c r="AH110" s="159">
        <f t="shared" si="62"/>
        <v>0.82999999999999829</v>
      </c>
      <c r="AI110" s="159">
        <f t="shared" si="63"/>
        <v>-7.0000000000000284E-2</v>
      </c>
      <c r="AJ110" s="159">
        <f t="shared" si="64"/>
        <v>-0.34999999999999432</v>
      </c>
      <c r="AK110" s="159">
        <f t="shared" si="65"/>
        <v>-0.60000000000000142</v>
      </c>
      <c r="AL110" s="159">
        <f t="shared" si="50"/>
        <v>-1.3999999999999986</v>
      </c>
    </row>
    <row r="111" spans="1:38" x14ac:dyDescent="0.2">
      <c r="A111" s="81">
        <v>374419099152501</v>
      </c>
      <c r="B111" s="80" t="s">
        <v>135</v>
      </c>
      <c r="C111" s="100">
        <v>34.64</v>
      </c>
      <c r="D111" s="100">
        <v>33.369999999999997</v>
      </c>
      <c r="E111" s="100">
        <v>33.29</v>
      </c>
      <c r="F111" s="100">
        <v>31.09</v>
      </c>
      <c r="G111" s="100">
        <v>31.25</v>
      </c>
      <c r="H111" s="100">
        <v>34.270000000000003</v>
      </c>
      <c r="I111" s="100">
        <v>32.700000000000003</v>
      </c>
      <c r="J111" s="100">
        <v>33.75</v>
      </c>
      <c r="K111" s="100">
        <v>35.6</v>
      </c>
      <c r="L111" s="100">
        <v>37.31</v>
      </c>
      <c r="M111" s="100">
        <v>38.74</v>
      </c>
      <c r="N111" s="100">
        <v>39.65</v>
      </c>
      <c r="O111" s="100">
        <v>41.31</v>
      </c>
      <c r="P111" s="100">
        <v>39.81</v>
      </c>
      <c r="Q111" s="100">
        <v>40.130000000000003</v>
      </c>
      <c r="R111" s="100">
        <v>40</v>
      </c>
      <c r="S111" s="100">
        <v>40.270000000000003</v>
      </c>
      <c r="T111" s="100">
        <v>42.64</v>
      </c>
      <c r="V111" s="159">
        <f t="shared" si="49"/>
        <v>1.2700000000000031</v>
      </c>
      <c r="W111" s="159">
        <f t="shared" si="51"/>
        <v>7.9999999999998295E-2</v>
      </c>
      <c r="X111" s="159">
        <f t="shared" si="52"/>
        <v>2.1999999999999993</v>
      </c>
      <c r="Y111" s="159">
        <f t="shared" si="53"/>
        <v>-0.16000000000000014</v>
      </c>
      <c r="Z111" s="159">
        <f t="shared" si="54"/>
        <v>-3.0200000000000031</v>
      </c>
      <c r="AA111" s="159">
        <f t="shared" si="55"/>
        <v>1.5700000000000003</v>
      </c>
      <c r="AB111" s="159">
        <f t="shared" si="56"/>
        <v>-1.0499999999999972</v>
      </c>
      <c r="AC111" s="159">
        <f t="shared" si="57"/>
        <v>-1.8500000000000014</v>
      </c>
      <c r="AD111" s="159">
        <f t="shared" si="58"/>
        <v>-1.7100000000000009</v>
      </c>
      <c r="AE111" s="159">
        <f t="shared" si="59"/>
        <v>-1.4299999999999997</v>
      </c>
      <c r="AF111" s="159">
        <f t="shared" si="60"/>
        <v>-0.90999999999999659</v>
      </c>
      <c r="AG111" s="159">
        <f t="shared" si="61"/>
        <v>-1.6600000000000037</v>
      </c>
      <c r="AH111" s="159">
        <f t="shared" si="62"/>
        <v>1.5</v>
      </c>
      <c r="AI111" s="159">
        <f t="shared" si="63"/>
        <v>-0.32000000000000028</v>
      </c>
      <c r="AJ111" s="159">
        <f t="shared" si="64"/>
        <v>0.13000000000000256</v>
      </c>
      <c r="AK111" s="159">
        <f t="shared" si="65"/>
        <v>-0.27000000000000313</v>
      </c>
      <c r="AL111" s="159">
        <f t="shared" si="50"/>
        <v>-2.3699999999999974</v>
      </c>
    </row>
    <row r="112" spans="1:38" x14ac:dyDescent="0.2">
      <c r="A112" s="81">
        <v>374404099104601</v>
      </c>
      <c r="B112" s="80" t="s">
        <v>104</v>
      </c>
      <c r="C112" s="101">
        <v>27.2</v>
      </c>
      <c r="D112" s="101">
        <v>27.42</v>
      </c>
      <c r="E112" s="101">
        <v>26.37</v>
      </c>
      <c r="F112" s="101">
        <v>22.66</v>
      </c>
      <c r="G112" s="101">
        <v>23.25</v>
      </c>
      <c r="H112" s="101">
        <v>23.9</v>
      </c>
      <c r="I112" s="101">
        <v>24.62</v>
      </c>
      <c r="J112" s="101">
        <v>26.74</v>
      </c>
      <c r="K112" s="101">
        <v>28.35</v>
      </c>
      <c r="L112" s="101">
        <v>30.16</v>
      </c>
      <c r="M112" s="101">
        <v>31.52</v>
      </c>
      <c r="N112" s="101">
        <v>32.4</v>
      </c>
      <c r="O112" s="101">
        <v>33.96</v>
      </c>
      <c r="P112" s="101">
        <v>32.200000000000003</v>
      </c>
      <c r="Q112" s="101">
        <v>31.92</v>
      </c>
      <c r="R112" s="101">
        <v>31.2</v>
      </c>
      <c r="S112" s="101">
        <v>31.86</v>
      </c>
      <c r="T112" s="101">
        <v>34</v>
      </c>
      <c r="V112" s="159">
        <f t="shared" si="49"/>
        <v>-0.22000000000000242</v>
      </c>
      <c r="W112" s="159">
        <f t="shared" si="51"/>
        <v>1.0500000000000007</v>
      </c>
      <c r="X112" s="159">
        <f t="shared" si="52"/>
        <v>3.7100000000000009</v>
      </c>
      <c r="Y112" s="159">
        <f t="shared" si="53"/>
        <v>-0.58999999999999986</v>
      </c>
      <c r="Z112" s="159">
        <f t="shared" si="54"/>
        <v>-0.64999999999999858</v>
      </c>
      <c r="AA112" s="159">
        <f t="shared" si="55"/>
        <v>-0.72000000000000242</v>
      </c>
      <c r="AB112" s="159">
        <f t="shared" si="56"/>
        <v>-2.1199999999999974</v>
      </c>
      <c r="AC112" s="159">
        <f t="shared" si="57"/>
        <v>-1.610000000000003</v>
      </c>
      <c r="AD112" s="159">
        <f t="shared" si="58"/>
        <v>-1.8099999999999987</v>
      </c>
      <c r="AE112" s="159">
        <f t="shared" si="59"/>
        <v>-1.3599999999999994</v>
      </c>
      <c r="AF112" s="159">
        <f t="shared" si="60"/>
        <v>-0.87999999999999901</v>
      </c>
      <c r="AG112" s="159">
        <f t="shared" si="61"/>
        <v>-1.5600000000000023</v>
      </c>
      <c r="AH112" s="159">
        <f t="shared" si="62"/>
        <v>1.759999999999998</v>
      </c>
      <c r="AI112" s="159">
        <f t="shared" si="63"/>
        <v>0.28000000000000114</v>
      </c>
      <c r="AJ112" s="159">
        <f t="shared" si="64"/>
        <v>0.72000000000000242</v>
      </c>
      <c r="AK112" s="159">
        <f t="shared" si="65"/>
        <v>-0.66000000000000014</v>
      </c>
      <c r="AL112" s="159">
        <f t="shared" si="50"/>
        <v>-2.1400000000000006</v>
      </c>
    </row>
    <row r="113" spans="1:38" x14ac:dyDescent="0.2">
      <c r="A113" s="81">
        <v>374354099202001</v>
      </c>
      <c r="B113" s="80" t="s">
        <v>136</v>
      </c>
      <c r="C113" s="102">
        <v>53.09</v>
      </c>
      <c r="D113" s="102">
        <v>51.73</v>
      </c>
      <c r="E113" s="102">
        <v>52.46</v>
      </c>
      <c r="F113" s="102">
        <v>50.95</v>
      </c>
      <c r="G113" s="102">
        <v>52.14</v>
      </c>
      <c r="H113" s="102">
        <v>52.04</v>
      </c>
      <c r="I113" s="102">
        <v>52.45</v>
      </c>
      <c r="J113" s="102">
        <v>53.38</v>
      </c>
      <c r="K113" s="102">
        <v>54.97</v>
      </c>
      <c r="L113" s="102">
        <v>56.89</v>
      </c>
      <c r="M113" s="102">
        <v>57.64</v>
      </c>
      <c r="N113" s="102">
        <v>58.45</v>
      </c>
      <c r="O113" s="102">
        <v>60.07</v>
      </c>
      <c r="P113" s="102">
        <v>59.34</v>
      </c>
      <c r="Q113" s="102">
        <v>59.86</v>
      </c>
      <c r="R113" s="102"/>
      <c r="S113" s="102">
        <v>51.04</v>
      </c>
      <c r="T113" s="102"/>
      <c r="V113" s="159">
        <f t="shared" si="49"/>
        <v>1.3600000000000065</v>
      </c>
      <c r="W113" s="159">
        <f t="shared" si="51"/>
        <v>-0.73000000000000398</v>
      </c>
      <c r="X113" s="159">
        <f t="shared" si="52"/>
        <v>1.509999999999998</v>
      </c>
      <c r="Y113" s="159">
        <f t="shared" si="53"/>
        <v>-1.1899999999999977</v>
      </c>
      <c r="Z113" s="159">
        <f t="shared" si="54"/>
        <v>0.10000000000000142</v>
      </c>
      <c r="AA113" s="159">
        <f t="shared" si="55"/>
        <v>-0.41000000000000369</v>
      </c>
      <c r="AB113" s="159">
        <f t="shared" si="56"/>
        <v>-0.92999999999999972</v>
      </c>
      <c r="AC113" s="159">
        <f t="shared" si="57"/>
        <v>-1.5899999999999963</v>
      </c>
      <c r="AD113" s="159">
        <f t="shared" si="58"/>
        <v>-1.9200000000000017</v>
      </c>
      <c r="AE113" s="159">
        <f t="shared" si="59"/>
        <v>-0.75</v>
      </c>
      <c r="AF113" s="159">
        <f t="shared" si="60"/>
        <v>-0.81000000000000227</v>
      </c>
      <c r="AG113" s="159">
        <f t="shared" si="61"/>
        <v>-1.6199999999999974</v>
      </c>
      <c r="AH113" s="159">
        <f t="shared" si="62"/>
        <v>0.72999999999999687</v>
      </c>
      <c r="AI113" s="159">
        <f t="shared" si="63"/>
        <v>-0.51999999999999602</v>
      </c>
      <c r="AJ113" s="159"/>
      <c r="AK113" s="159"/>
      <c r="AL113" s="159"/>
    </row>
    <row r="114" spans="1:38" x14ac:dyDescent="0.2">
      <c r="A114" s="81">
        <v>374715099133901</v>
      </c>
      <c r="B114" s="80" t="s">
        <v>137</v>
      </c>
      <c r="C114" s="103">
        <v>34.78</v>
      </c>
      <c r="D114" s="103">
        <v>34.25</v>
      </c>
      <c r="E114" s="103">
        <v>32.83</v>
      </c>
      <c r="F114" s="103">
        <v>30.36</v>
      </c>
      <c r="G114" s="103">
        <v>30.9</v>
      </c>
      <c r="H114" s="103">
        <v>31.9</v>
      </c>
      <c r="I114" s="103">
        <v>32.9</v>
      </c>
      <c r="J114" s="103">
        <v>34.46</v>
      </c>
      <c r="K114" s="103">
        <v>36.799999999999997</v>
      </c>
      <c r="L114" s="103">
        <v>38.69</v>
      </c>
      <c r="M114" s="103">
        <v>40.090000000000003</v>
      </c>
      <c r="N114" s="103">
        <v>41.19</v>
      </c>
      <c r="O114" s="103">
        <v>42.52</v>
      </c>
      <c r="P114" s="103">
        <v>41.15</v>
      </c>
      <c r="Q114" s="103">
        <v>39.82</v>
      </c>
      <c r="R114" s="103">
        <v>40.299999999999997</v>
      </c>
      <c r="S114" s="103">
        <v>40.64</v>
      </c>
      <c r="T114" s="103">
        <v>42.79</v>
      </c>
      <c r="V114" s="159">
        <f t="shared" si="49"/>
        <v>0.53000000000000114</v>
      </c>
      <c r="W114" s="159">
        <f t="shared" si="51"/>
        <v>1.4200000000000017</v>
      </c>
      <c r="X114" s="159">
        <f t="shared" si="52"/>
        <v>2.4699999999999989</v>
      </c>
      <c r="Y114" s="159">
        <f t="shared" si="53"/>
        <v>-0.53999999999999915</v>
      </c>
      <c r="Z114" s="159">
        <f t="shared" si="54"/>
        <v>-1</v>
      </c>
      <c r="AA114" s="159">
        <f t="shared" si="55"/>
        <v>-1</v>
      </c>
      <c r="AB114" s="159">
        <f t="shared" si="56"/>
        <v>-1.5600000000000023</v>
      </c>
      <c r="AC114" s="159">
        <f t="shared" si="57"/>
        <v>-2.3399999999999963</v>
      </c>
      <c r="AD114" s="159">
        <f t="shared" si="58"/>
        <v>-1.8900000000000006</v>
      </c>
      <c r="AE114" s="159">
        <f t="shared" si="59"/>
        <v>-1.4000000000000057</v>
      </c>
      <c r="AF114" s="159">
        <f t="shared" si="60"/>
        <v>-1.0999999999999943</v>
      </c>
      <c r="AG114" s="159">
        <f t="shared" si="61"/>
        <v>-1.3300000000000054</v>
      </c>
      <c r="AH114" s="159">
        <f t="shared" si="62"/>
        <v>1.3700000000000045</v>
      </c>
      <c r="AI114" s="159">
        <f t="shared" si="63"/>
        <v>1.3299999999999983</v>
      </c>
      <c r="AJ114" s="159">
        <f t="shared" si="64"/>
        <v>-0.47999999999999687</v>
      </c>
      <c r="AK114" s="159">
        <f t="shared" si="65"/>
        <v>-0.34000000000000341</v>
      </c>
      <c r="AL114" s="159">
        <f t="shared" si="50"/>
        <v>-2.1499999999999986</v>
      </c>
    </row>
    <row r="115" spans="1:38" x14ac:dyDescent="0.2">
      <c r="A115" s="81">
        <v>374934099060501</v>
      </c>
      <c r="B115" s="81" t="s">
        <v>138</v>
      </c>
      <c r="C115" s="104">
        <v>27.17</v>
      </c>
      <c r="D115" s="104">
        <v>25.71</v>
      </c>
      <c r="E115" s="104">
        <v>22.86</v>
      </c>
      <c r="F115" s="104">
        <v>20.2</v>
      </c>
      <c r="G115" s="104">
        <v>21.6</v>
      </c>
      <c r="H115" s="104">
        <v>22.26</v>
      </c>
      <c r="I115" s="104">
        <v>23.25</v>
      </c>
      <c r="J115" s="104">
        <v>25.21</v>
      </c>
      <c r="K115" s="104">
        <v>28.73</v>
      </c>
      <c r="L115" s="104">
        <v>31.17</v>
      </c>
      <c r="M115" s="104">
        <v>31.62</v>
      </c>
      <c r="N115" s="104">
        <v>31.95</v>
      </c>
      <c r="O115" s="104">
        <v>34.950000000000003</v>
      </c>
      <c r="P115" s="104">
        <v>28.8</v>
      </c>
      <c r="Q115" s="104">
        <v>23.84</v>
      </c>
      <c r="R115" s="104">
        <v>27.33</v>
      </c>
      <c r="S115" s="104">
        <v>26.37</v>
      </c>
      <c r="T115" s="104">
        <v>31.39</v>
      </c>
      <c r="V115" s="159">
        <f t="shared" si="49"/>
        <v>1.4600000000000009</v>
      </c>
      <c r="W115" s="159">
        <f t="shared" si="51"/>
        <v>2.8500000000000014</v>
      </c>
      <c r="X115" s="159">
        <f t="shared" si="52"/>
        <v>2.66</v>
      </c>
      <c r="Y115" s="159">
        <f t="shared" si="53"/>
        <v>-1.4000000000000021</v>
      </c>
      <c r="Z115" s="159">
        <f t="shared" si="54"/>
        <v>-0.66000000000000014</v>
      </c>
      <c r="AA115" s="159">
        <f t="shared" si="55"/>
        <v>-0.98999999999999844</v>
      </c>
      <c r="AB115" s="159">
        <f t="shared" si="56"/>
        <v>-1.9600000000000009</v>
      </c>
      <c r="AC115" s="159">
        <f t="shared" si="57"/>
        <v>-3.5199999999999996</v>
      </c>
      <c r="AD115" s="159">
        <f t="shared" si="58"/>
        <v>-2.4400000000000013</v>
      </c>
      <c r="AE115" s="159">
        <f t="shared" si="59"/>
        <v>-0.44999999999999929</v>
      </c>
      <c r="AF115" s="159">
        <f t="shared" si="60"/>
        <v>-0.32999999999999829</v>
      </c>
      <c r="AG115" s="159">
        <f t="shared" si="61"/>
        <v>-3.0000000000000036</v>
      </c>
      <c r="AH115" s="159">
        <f t="shared" si="62"/>
        <v>6.1500000000000021</v>
      </c>
      <c r="AI115" s="159">
        <f t="shared" si="63"/>
        <v>4.9600000000000009</v>
      </c>
      <c r="AJ115" s="159">
        <f t="shared" si="64"/>
        <v>-3.4899999999999984</v>
      </c>
      <c r="AK115" s="159">
        <f t="shared" si="65"/>
        <v>0.9599999999999973</v>
      </c>
      <c r="AL115" s="159">
        <f t="shared" si="50"/>
        <v>-5.0199999999999996</v>
      </c>
    </row>
    <row r="116" spans="1:38" x14ac:dyDescent="0.2">
      <c r="A116" s="81">
        <v>375211099012401</v>
      </c>
      <c r="B116" s="81" t="s">
        <v>139</v>
      </c>
      <c r="C116" s="105">
        <v>20.12</v>
      </c>
      <c r="D116" s="105">
        <v>17.440000000000001</v>
      </c>
      <c r="E116" s="105">
        <v>12.49</v>
      </c>
      <c r="F116" s="105">
        <v>10.71</v>
      </c>
      <c r="G116" s="105">
        <v>13.47</v>
      </c>
      <c r="H116" s="105">
        <v>15.07</v>
      </c>
      <c r="I116" s="105">
        <v>15.23</v>
      </c>
      <c r="J116" s="105">
        <v>17.649999999999999</v>
      </c>
      <c r="K116" s="105">
        <v>20.190000000000001</v>
      </c>
      <c r="L116" s="105">
        <v>22.33</v>
      </c>
      <c r="M116" s="105">
        <v>21.9</v>
      </c>
      <c r="N116" s="105">
        <v>21.53</v>
      </c>
      <c r="O116" s="105">
        <v>25.02</v>
      </c>
      <c r="P116" s="105">
        <v>18.809999999999999</v>
      </c>
      <c r="Q116" s="105">
        <v>17.38</v>
      </c>
      <c r="R116" s="105">
        <v>16.75</v>
      </c>
      <c r="S116" s="105">
        <v>15.69</v>
      </c>
      <c r="T116" s="105">
        <v>20.65</v>
      </c>
      <c r="V116" s="159">
        <f t="shared" si="49"/>
        <v>2.6799999999999997</v>
      </c>
      <c r="W116" s="159">
        <f t="shared" si="51"/>
        <v>4.9500000000000011</v>
      </c>
      <c r="X116" s="159">
        <f t="shared" si="52"/>
        <v>1.7799999999999994</v>
      </c>
      <c r="Y116" s="159">
        <f t="shared" si="53"/>
        <v>-2.76</v>
      </c>
      <c r="Z116" s="159">
        <f t="shared" si="54"/>
        <v>-1.5999999999999996</v>
      </c>
      <c r="AA116" s="159">
        <f t="shared" si="55"/>
        <v>-0.16000000000000014</v>
      </c>
      <c r="AB116" s="159">
        <f t="shared" si="56"/>
        <v>-2.4199999999999982</v>
      </c>
      <c r="AC116" s="159">
        <f t="shared" si="57"/>
        <v>-2.5400000000000027</v>
      </c>
      <c r="AD116" s="159">
        <f t="shared" si="58"/>
        <v>-2.139999999999997</v>
      </c>
      <c r="AE116" s="159">
        <f t="shared" si="59"/>
        <v>0.42999999999999972</v>
      </c>
      <c r="AF116" s="159">
        <f t="shared" si="60"/>
        <v>0.36999999999999744</v>
      </c>
      <c r="AG116" s="159">
        <f t="shared" si="61"/>
        <v>-3.4899999999999984</v>
      </c>
      <c r="AH116" s="159">
        <f t="shared" si="62"/>
        <v>6.2100000000000009</v>
      </c>
      <c r="AI116" s="159">
        <f t="shared" si="63"/>
        <v>1.4299999999999997</v>
      </c>
      <c r="AJ116" s="159">
        <f t="shared" si="64"/>
        <v>0.62999999999999901</v>
      </c>
      <c r="AK116" s="159">
        <f t="shared" si="65"/>
        <v>1.0600000000000005</v>
      </c>
      <c r="AL116" s="159">
        <f t="shared" si="50"/>
        <v>-4.9599999999999991</v>
      </c>
    </row>
    <row r="117" spans="1:38" x14ac:dyDescent="0.2">
      <c r="A117" s="81">
        <v>373857099310101</v>
      </c>
      <c r="B117" s="80" t="s">
        <v>140</v>
      </c>
      <c r="C117" s="85">
        <v>48.7</v>
      </c>
      <c r="D117" s="85">
        <v>44.74</v>
      </c>
      <c r="E117" s="85">
        <v>44.7</v>
      </c>
      <c r="F117" s="85">
        <v>43.76</v>
      </c>
      <c r="G117" s="85">
        <v>44.97</v>
      </c>
      <c r="H117" s="85">
        <v>48.73</v>
      </c>
      <c r="I117" s="85">
        <v>45.03</v>
      </c>
      <c r="J117" s="85">
        <v>45.87</v>
      </c>
      <c r="K117" s="85">
        <v>47.42</v>
      </c>
      <c r="L117" s="85">
        <v>48.35</v>
      </c>
      <c r="M117" s="85">
        <v>49.06</v>
      </c>
      <c r="N117" s="85">
        <v>49.2</v>
      </c>
      <c r="O117" s="85">
        <v>50.31</v>
      </c>
      <c r="P117" s="85">
        <v>49.11</v>
      </c>
      <c r="Q117" s="86">
        <v>50.05</v>
      </c>
      <c r="R117" s="86">
        <v>50.59</v>
      </c>
      <c r="S117" s="86">
        <v>50.19</v>
      </c>
      <c r="T117" s="86">
        <v>52.04</v>
      </c>
      <c r="V117" s="159">
        <f t="shared" si="49"/>
        <v>3.9600000000000009</v>
      </c>
      <c r="W117" s="159">
        <f t="shared" si="51"/>
        <v>3.9999999999999147E-2</v>
      </c>
      <c r="X117" s="159">
        <f t="shared" si="52"/>
        <v>0.94000000000000483</v>
      </c>
      <c r="Y117" s="159">
        <f t="shared" si="53"/>
        <v>-1.2100000000000009</v>
      </c>
      <c r="Z117" s="159">
        <f t="shared" si="54"/>
        <v>-3.759999999999998</v>
      </c>
      <c r="AA117" s="159">
        <f t="shared" si="55"/>
        <v>3.6999999999999957</v>
      </c>
      <c r="AB117" s="159">
        <f t="shared" si="56"/>
        <v>-0.83999999999999631</v>
      </c>
      <c r="AC117" s="159">
        <f t="shared" si="57"/>
        <v>-1.5500000000000043</v>
      </c>
      <c r="AD117" s="159">
        <f t="shared" si="58"/>
        <v>-0.92999999999999972</v>
      </c>
      <c r="AE117" s="159">
        <f t="shared" si="59"/>
        <v>-0.71000000000000085</v>
      </c>
      <c r="AF117" s="159">
        <f t="shared" si="60"/>
        <v>-0.14000000000000057</v>
      </c>
      <c r="AG117" s="159">
        <f t="shared" si="61"/>
        <v>-1.1099999999999994</v>
      </c>
      <c r="AH117" s="159">
        <f t="shared" si="62"/>
        <v>1.2000000000000028</v>
      </c>
      <c r="AI117" s="159">
        <f t="shared" si="63"/>
        <v>-0.93999999999999773</v>
      </c>
      <c r="AJ117" s="159">
        <f t="shared" si="64"/>
        <v>-0.54000000000000625</v>
      </c>
      <c r="AK117" s="159">
        <f t="shared" si="65"/>
        <v>0.40000000000000568</v>
      </c>
      <c r="AL117" s="159">
        <f t="shared" si="50"/>
        <v>-1.8500000000000014</v>
      </c>
    </row>
    <row r="118" spans="1:38" x14ac:dyDescent="0.2">
      <c r="A118" s="81">
        <v>374322099243401</v>
      </c>
      <c r="B118" s="80" t="s">
        <v>141</v>
      </c>
      <c r="C118" s="85">
        <v>49.92</v>
      </c>
      <c r="D118" s="85">
        <v>49.44</v>
      </c>
      <c r="E118" s="85">
        <v>49.1</v>
      </c>
      <c r="F118" s="85">
        <v>48.6</v>
      </c>
      <c r="G118" s="85">
        <v>49.56</v>
      </c>
      <c r="H118" s="85">
        <v>49.41</v>
      </c>
      <c r="I118" s="85">
        <v>49.92</v>
      </c>
      <c r="J118" s="85">
        <v>54.12</v>
      </c>
      <c r="K118" s="85">
        <v>51.33</v>
      </c>
      <c r="L118" s="85">
        <v>52.68</v>
      </c>
      <c r="M118" s="85">
        <v>53.7</v>
      </c>
      <c r="N118" s="85">
        <v>54.57</v>
      </c>
      <c r="O118" s="85">
        <v>58.13</v>
      </c>
      <c r="P118" s="85">
        <v>55.29</v>
      </c>
      <c r="Q118" s="86">
        <v>55.43</v>
      </c>
      <c r="R118" s="86">
        <v>55.74</v>
      </c>
      <c r="S118" s="86">
        <v>56.18</v>
      </c>
      <c r="T118" s="86">
        <v>57.86</v>
      </c>
      <c r="V118" s="159">
        <f t="shared" si="49"/>
        <v>0.48000000000000398</v>
      </c>
      <c r="W118" s="159">
        <f t="shared" si="51"/>
        <v>0.33999999999999631</v>
      </c>
      <c r="X118" s="159">
        <f t="shared" si="52"/>
        <v>0.5</v>
      </c>
      <c r="Y118" s="159">
        <f t="shared" si="53"/>
        <v>-0.96000000000000085</v>
      </c>
      <c r="Z118" s="159">
        <f t="shared" si="54"/>
        <v>0.15000000000000568</v>
      </c>
      <c r="AA118" s="159">
        <f t="shared" si="55"/>
        <v>-0.51000000000000512</v>
      </c>
      <c r="AB118" s="159">
        <f t="shared" si="56"/>
        <v>-4.1999999999999957</v>
      </c>
      <c r="AC118" s="159">
        <f t="shared" si="57"/>
        <v>2.7899999999999991</v>
      </c>
      <c r="AD118" s="159">
        <f t="shared" si="58"/>
        <v>-1.3500000000000014</v>
      </c>
      <c r="AE118" s="159">
        <f t="shared" si="59"/>
        <v>-1.0200000000000031</v>
      </c>
      <c r="AF118" s="159">
        <f t="shared" si="60"/>
        <v>-0.86999999999999744</v>
      </c>
      <c r="AG118" s="159">
        <f t="shared" si="61"/>
        <v>-3.5600000000000023</v>
      </c>
      <c r="AH118" s="159">
        <f t="shared" si="62"/>
        <v>2.8400000000000034</v>
      </c>
      <c r="AI118" s="159">
        <f t="shared" si="63"/>
        <v>-0.14000000000000057</v>
      </c>
      <c r="AJ118" s="159">
        <f t="shared" si="64"/>
        <v>-0.31000000000000227</v>
      </c>
      <c r="AK118" s="159">
        <f t="shared" si="65"/>
        <v>-0.43999999999999773</v>
      </c>
      <c r="AL118" s="159">
        <f t="shared" si="50"/>
        <v>-1.6799999999999997</v>
      </c>
    </row>
    <row r="119" spans="1:38" x14ac:dyDescent="0.2">
      <c r="A119" s="81">
        <v>374254099222101</v>
      </c>
      <c r="B119" s="80" t="s">
        <v>142</v>
      </c>
      <c r="C119" s="85">
        <v>64.239999999999995</v>
      </c>
      <c r="D119" s="85">
        <v>64.17</v>
      </c>
      <c r="E119" s="85">
        <v>64.099999999999994</v>
      </c>
      <c r="F119" s="85">
        <v>63.1</v>
      </c>
      <c r="G119" s="85">
        <v>63.75</v>
      </c>
      <c r="H119" s="85">
        <v>63.39</v>
      </c>
      <c r="I119" s="85">
        <v>63.79</v>
      </c>
      <c r="J119" s="85">
        <v>64.37</v>
      </c>
      <c r="K119" s="85">
        <v>66.040000000000006</v>
      </c>
      <c r="L119" s="85">
        <v>67.63</v>
      </c>
      <c r="M119" s="85">
        <v>68.45</v>
      </c>
      <c r="N119" s="85">
        <v>69.2</v>
      </c>
      <c r="O119" s="85">
        <v>70.959999999999994</v>
      </c>
      <c r="P119" s="85">
        <v>70.349999999999994</v>
      </c>
      <c r="Q119" s="86">
        <v>70.569999999999993</v>
      </c>
      <c r="R119" s="86">
        <v>71.28</v>
      </c>
      <c r="S119" s="86">
        <v>71.39</v>
      </c>
      <c r="T119" s="86">
        <v>73.72</v>
      </c>
      <c r="V119" s="159">
        <f t="shared" si="49"/>
        <v>6.9999999999993179E-2</v>
      </c>
      <c r="W119" s="159">
        <f t="shared" si="51"/>
        <v>7.000000000000739E-2</v>
      </c>
      <c r="X119" s="159">
        <f t="shared" si="52"/>
        <v>0.99999999999999289</v>
      </c>
      <c r="Y119" s="159">
        <f t="shared" si="53"/>
        <v>-0.64999999999999858</v>
      </c>
      <c r="Z119" s="159">
        <f t="shared" si="54"/>
        <v>0.35999999999999943</v>
      </c>
      <c r="AA119" s="159">
        <f t="shared" si="55"/>
        <v>-0.39999999999999858</v>
      </c>
      <c r="AB119" s="159">
        <f t="shared" si="56"/>
        <v>-0.5800000000000054</v>
      </c>
      <c r="AC119" s="159">
        <f t="shared" si="57"/>
        <v>-1.6700000000000017</v>
      </c>
      <c r="AD119" s="159">
        <f t="shared" si="58"/>
        <v>-1.5899999999999892</v>
      </c>
      <c r="AE119" s="159">
        <f t="shared" si="59"/>
        <v>-0.82000000000000739</v>
      </c>
      <c r="AF119" s="159">
        <f t="shared" si="60"/>
        <v>-0.75</v>
      </c>
      <c r="AG119" s="159">
        <f t="shared" si="61"/>
        <v>-1.7599999999999909</v>
      </c>
      <c r="AH119" s="159">
        <f t="shared" si="62"/>
        <v>0.60999999999999943</v>
      </c>
      <c r="AI119" s="159">
        <f t="shared" si="63"/>
        <v>-0.21999999999999886</v>
      </c>
      <c r="AJ119" s="159">
        <f t="shared" si="64"/>
        <v>-0.71000000000000796</v>
      </c>
      <c r="AK119" s="159">
        <f t="shared" si="65"/>
        <v>-0.10999999999999943</v>
      </c>
      <c r="AL119" s="159">
        <f t="shared" si="50"/>
        <v>-2.3299999999999983</v>
      </c>
    </row>
    <row r="120" spans="1:38" x14ac:dyDescent="0.2">
      <c r="A120" s="81">
        <v>373541099494401</v>
      </c>
      <c r="B120" s="80" t="s">
        <v>143</v>
      </c>
      <c r="C120" s="85">
        <v>53.94</v>
      </c>
      <c r="D120" s="85">
        <v>53.72</v>
      </c>
      <c r="E120" s="85">
        <v>53.28</v>
      </c>
      <c r="F120" s="85">
        <v>53</v>
      </c>
      <c r="G120" s="85">
        <v>53.3</v>
      </c>
      <c r="H120" s="85">
        <v>53.35</v>
      </c>
      <c r="I120" s="85">
        <v>53.63</v>
      </c>
      <c r="J120" s="85">
        <v>54.14</v>
      </c>
      <c r="K120" s="85">
        <v>54.95</v>
      </c>
      <c r="L120" s="85">
        <v>55.8</v>
      </c>
      <c r="M120" s="85">
        <v>56.54</v>
      </c>
      <c r="N120" s="85">
        <v>56.87</v>
      </c>
      <c r="O120" s="85">
        <v>57.84</v>
      </c>
      <c r="P120" s="85">
        <v>55.65</v>
      </c>
      <c r="Q120" s="86">
        <v>56.52</v>
      </c>
      <c r="R120" s="86">
        <v>56.74</v>
      </c>
      <c r="S120" s="86">
        <v>55.84</v>
      </c>
      <c r="T120" s="86">
        <v>57.53</v>
      </c>
      <c r="V120" s="159">
        <f t="shared" si="49"/>
        <v>0.21999999999999886</v>
      </c>
      <c r="W120" s="159">
        <f t="shared" si="51"/>
        <v>0.43999999999999773</v>
      </c>
      <c r="X120" s="159">
        <f t="shared" si="52"/>
        <v>0.28000000000000114</v>
      </c>
      <c r="Y120" s="159">
        <f t="shared" si="53"/>
        <v>-0.29999999999999716</v>
      </c>
      <c r="Z120" s="159">
        <f t="shared" si="54"/>
        <v>-5.0000000000004263E-2</v>
      </c>
      <c r="AA120" s="159">
        <f t="shared" si="55"/>
        <v>-0.28000000000000114</v>
      </c>
      <c r="AB120" s="159">
        <f t="shared" si="56"/>
        <v>-0.50999999999999801</v>
      </c>
      <c r="AC120" s="159">
        <f t="shared" si="57"/>
        <v>-0.81000000000000227</v>
      </c>
      <c r="AD120" s="159">
        <f t="shared" si="58"/>
        <v>-0.84999999999999432</v>
      </c>
      <c r="AE120" s="159">
        <f t="shared" si="59"/>
        <v>-0.74000000000000199</v>
      </c>
      <c r="AF120" s="159">
        <f t="shared" si="60"/>
        <v>-0.32999999999999829</v>
      </c>
      <c r="AG120" s="159">
        <f t="shared" si="61"/>
        <v>-0.97000000000000597</v>
      </c>
      <c r="AH120" s="159">
        <f t="shared" si="62"/>
        <v>2.1900000000000048</v>
      </c>
      <c r="AI120" s="159">
        <f t="shared" si="63"/>
        <v>-0.87000000000000455</v>
      </c>
      <c r="AJ120" s="159">
        <f t="shared" si="64"/>
        <v>-0.21999999999999886</v>
      </c>
      <c r="AK120" s="159">
        <f t="shared" si="65"/>
        <v>0.89999999999999858</v>
      </c>
      <c r="AL120" s="159">
        <f t="shared" si="50"/>
        <v>-1.6899999999999977</v>
      </c>
    </row>
    <row r="121" spans="1:38" x14ac:dyDescent="0.2">
      <c r="A121" s="81">
        <v>374001099282201</v>
      </c>
      <c r="B121" s="80" t="s">
        <v>144</v>
      </c>
      <c r="C121" s="106">
        <v>46.66</v>
      </c>
      <c r="D121" s="106">
        <v>46.66</v>
      </c>
      <c r="E121" s="106">
        <v>47.01</v>
      </c>
      <c r="F121" s="106">
        <v>46.48</v>
      </c>
      <c r="G121" s="106">
        <v>47.01</v>
      </c>
      <c r="H121" s="106">
        <v>46.79</v>
      </c>
      <c r="I121" s="106">
        <v>46.69</v>
      </c>
      <c r="J121" s="106">
        <v>47.48</v>
      </c>
      <c r="K121" s="106">
        <v>48.73</v>
      </c>
      <c r="L121" s="106">
        <v>49.43</v>
      </c>
      <c r="M121" s="106">
        <v>49.8</v>
      </c>
      <c r="N121" s="106">
        <v>50.5</v>
      </c>
      <c r="O121" s="107"/>
      <c r="P121" s="106"/>
      <c r="Q121" s="106"/>
      <c r="R121" s="106"/>
      <c r="S121" s="107"/>
      <c r="T121" s="107"/>
      <c r="V121" s="159">
        <f t="shared" si="49"/>
        <v>0</v>
      </c>
      <c r="W121" s="159">
        <f t="shared" si="51"/>
        <v>-0.35000000000000142</v>
      </c>
      <c r="X121" s="159">
        <f t="shared" si="52"/>
        <v>0.53000000000000114</v>
      </c>
      <c r="Y121" s="159">
        <f t="shared" si="53"/>
        <v>-0.53000000000000114</v>
      </c>
      <c r="Z121" s="159">
        <f t="shared" si="54"/>
        <v>0.21999999999999886</v>
      </c>
      <c r="AA121" s="159">
        <f t="shared" si="55"/>
        <v>0.10000000000000142</v>
      </c>
      <c r="AB121" s="159">
        <f t="shared" si="56"/>
        <v>-0.78999999999999915</v>
      </c>
      <c r="AC121" s="159">
        <f t="shared" si="57"/>
        <v>-1.25</v>
      </c>
      <c r="AD121" s="159">
        <f t="shared" si="58"/>
        <v>-0.70000000000000284</v>
      </c>
      <c r="AE121" s="159">
        <f t="shared" si="59"/>
        <v>-0.36999999999999744</v>
      </c>
      <c r="AF121" s="159">
        <f t="shared" si="60"/>
        <v>-0.70000000000000284</v>
      </c>
      <c r="AG121" s="159"/>
      <c r="AH121" s="159"/>
      <c r="AI121" s="159"/>
      <c r="AJ121" s="159"/>
      <c r="AK121" s="159"/>
      <c r="AL121" s="159"/>
    </row>
    <row r="122" spans="1:38" x14ac:dyDescent="0.2">
      <c r="A122" s="81">
        <v>374001099282202</v>
      </c>
      <c r="B122" s="80" t="s">
        <v>145</v>
      </c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>
        <v>51.31</v>
      </c>
      <c r="P122" s="106">
        <v>50.39</v>
      </c>
      <c r="Q122" s="106">
        <v>51.43</v>
      </c>
      <c r="R122" s="106">
        <v>52.21</v>
      </c>
      <c r="S122" s="107">
        <v>52.11</v>
      </c>
      <c r="T122" s="107">
        <v>53.82</v>
      </c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>
        <f t="shared" si="62"/>
        <v>0.92000000000000171</v>
      </c>
      <c r="AI122" s="159">
        <f t="shared" si="63"/>
        <v>-1.0399999999999991</v>
      </c>
      <c r="AJ122" s="159">
        <f t="shared" si="64"/>
        <v>-0.78000000000000114</v>
      </c>
      <c r="AK122" s="159">
        <f t="shared" si="65"/>
        <v>0.10000000000000142</v>
      </c>
      <c r="AL122" s="159">
        <f t="shared" si="50"/>
        <v>-1.7100000000000009</v>
      </c>
    </row>
    <row r="123" spans="1:38" x14ac:dyDescent="0.2">
      <c r="A123" s="81">
        <v>373910099313701</v>
      </c>
      <c r="B123" s="80" t="s">
        <v>146</v>
      </c>
      <c r="C123" s="85">
        <v>49.58</v>
      </c>
      <c r="D123" s="85">
        <v>49.45</v>
      </c>
      <c r="E123" s="85">
        <v>49.35</v>
      </c>
      <c r="F123" s="85">
        <v>48.39</v>
      </c>
      <c r="G123" s="85">
        <v>49.39</v>
      </c>
      <c r="H123" s="85">
        <v>49.5</v>
      </c>
      <c r="I123" s="85">
        <v>49.36</v>
      </c>
      <c r="J123" s="85">
        <v>50.56</v>
      </c>
      <c r="K123" s="85">
        <v>51.71</v>
      </c>
      <c r="L123" s="85">
        <v>56.16</v>
      </c>
      <c r="M123" s="85">
        <v>53.39</v>
      </c>
      <c r="N123" s="85">
        <v>54.16</v>
      </c>
      <c r="O123" s="85">
        <v>57.01</v>
      </c>
      <c r="P123" s="85">
        <v>53.1</v>
      </c>
      <c r="Q123" s="86">
        <v>54.95</v>
      </c>
      <c r="R123" s="106">
        <v>55.25</v>
      </c>
      <c r="S123" s="106">
        <v>55.3</v>
      </c>
      <c r="T123" s="106">
        <v>56.45</v>
      </c>
      <c r="V123" s="159">
        <f t="shared" si="49"/>
        <v>0.12999999999999545</v>
      </c>
      <c r="W123" s="159">
        <f t="shared" si="51"/>
        <v>0.10000000000000142</v>
      </c>
      <c r="X123" s="159">
        <f t="shared" si="52"/>
        <v>0.96000000000000085</v>
      </c>
      <c r="Y123" s="159">
        <f t="shared" si="53"/>
        <v>-1</v>
      </c>
      <c r="Z123" s="159">
        <f t="shared" si="54"/>
        <v>-0.10999999999999943</v>
      </c>
      <c r="AA123" s="159">
        <f t="shared" si="55"/>
        <v>0.14000000000000057</v>
      </c>
      <c r="AB123" s="159">
        <f t="shared" si="56"/>
        <v>-1.2000000000000028</v>
      </c>
      <c r="AC123" s="159">
        <f t="shared" si="57"/>
        <v>-1.1499999999999986</v>
      </c>
      <c r="AD123" s="159">
        <f t="shared" si="58"/>
        <v>-4.4499999999999957</v>
      </c>
      <c r="AE123" s="159">
        <f t="shared" si="59"/>
        <v>2.769999999999996</v>
      </c>
      <c r="AF123" s="159">
        <f t="shared" si="60"/>
        <v>-0.76999999999999602</v>
      </c>
      <c r="AG123" s="159">
        <f t="shared" si="61"/>
        <v>-2.8500000000000014</v>
      </c>
      <c r="AH123" s="159">
        <f t="shared" si="62"/>
        <v>3.9099999999999966</v>
      </c>
      <c r="AI123" s="159">
        <f t="shared" si="63"/>
        <v>-1.8500000000000014</v>
      </c>
      <c r="AJ123" s="159">
        <f t="shared" si="64"/>
        <v>-0.29999999999999716</v>
      </c>
      <c r="AK123" s="159">
        <f t="shared" si="65"/>
        <v>-4.9999999999997158E-2</v>
      </c>
      <c r="AL123" s="159">
        <f t="shared" si="50"/>
        <v>-1.1500000000000057</v>
      </c>
    </row>
    <row r="124" spans="1:38" x14ac:dyDescent="0.2">
      <c r="A124" s="81">
        <v>373724099274801</v>
      </c>
      <c r="B124" s="80" t="s">
        <v>147</v>
      </c>
      <c r="C124" s="108">
        <v>59.28</v>
      </c>
      <c r="D124" s="108">
        <v>59.59</v>
      </c>
      <c r="E124" s="108">
        <v>59.94</v>
      </c>
      <c r="F124" s="108">
        <v>59.53</v>
      </c>
      <c r="G124" s="108">
        <v>59.84</v>
      </c>
      <c r="H124" s="108">
        <v>60.04</v>
      </c>
      <c r="I124" s="108">
        <v>60.36</v>
      </c>
      <c r="J124" s="108">
        <v>60.68</v>
      </c>
      <c r="K124" s="108">
        <v>65.569999999999993</v>
      </c>
      <c r="L124" s="108">
        <v>62.03</v>
      </c>
      <c r="M124" s="108">
        <v>62.76</v>
      </c>
      <c r="N124" s="108">
        <v>63.43</v>
      </c>
      <c r="O124" s="108">
        <v>64.28</v>
      </c>
      <c r="P124" s="108">
        <v>63.68</v>
      </c>
      <c r="Q124" s="108">
        <v>64.319999999999993</v>
      </c>
      <c r="R124" s="106">
        <v>64.959999999999994</v>
      </c>
      <c r="S124" s="106">
        <v>64.91</v>
      </c>
      <c r="T124" s="106">
        <v>65.63</v>
      </c>
      <c r="V124" s="159">
        <f t="shared" si="49"/>
        <v>-0.31000000000000227</v>
      </c>
      <c r="W124" s="159">
        <f t="shared" si="51"/>
        <v>-0.34999999999999432</v>
      </c>
      <c r="X124" s="159">
        <f t="shared" si="52"/>
        <v>0.40999999999999659</v>
      </c>
      <c r="Y124" s="159">
        <f t="shared" si="53"/>
        <v>-0.31000000000000227</v>
      </c>
      <c r="Z124" s="159">
        <f t="shared" si="54"/>
        <v>-0.19999999999999574</v>
      </c>
      <c r="AA124" s="159">
        <f t="shared" si="55"/>
        <v>-0.32000000000000028</v>
      </c>
      <c r="AB124" s="159">
        <f t="shared" si="56"/>
        <v>-0.32000000000000028</v>
      </c>
      <c r="AC124" s="159">
        <f t="shared" si="57"/>
        <v>-4.8899999999999935</v>
      </c>
      <c r="AD124" s="159">
        <f t="shared" si="58"/>
        <v>3.539999999999992</v>
      </c>
      <c r="AE124" s="159">
        <f t="shared" si="59"/>
        <v>-0.72999999999999687</v>
      </c>
      <c r="AF124" s="159">
        <f t="shared" si="60"/>
        <v>-0.67000000000000171</v>
      </c>
      <c r="AG124" s="159">
        <f t="shared" si="61"/>
        <v>-0.85000000000000142</v>
      </c>
      <c r="AH124" s="159">
        <f t="shared" si="62"/>
        <v>0.60000000000000142</v>
      </c>
      <c r="AI124" s="159">
        <f t="shared" si="63"/>
        <v>-0.63999999999999346</v>
      </c>
      <c r="AJ124" s="159">
        <f t="shared" si="64"/>
        <v>-0.64000000000000057</v>
      </c>
      <c r="AK124" s="159">
        <f t="shared" si="65"/>
        <v>4.9999999999997158E-2</v>
      </c>
      <c r="AL124" s="159">
        <f t="shared" si="50"/>
        <v>-0.71999999999999886</v>
      </c>
    </row>
    <row r="125" spans="1:38" x14ac:dyDescent="0.2">
      <c r="A125" s="81">
        <v>373442099324101</v>
      </c>
      <c r="B125" s="80" t="s">
        <v>148</v>
      </c>
      <c r="C125" s="85">
        <v>43.77</v>
      </c>
      <c r="D125" s="85">
        <v>44.71</v>
      </c>
      <c r="E125" s="85">
        <v>43.84</v>
      </c>
      <c r="F125" s="85">
        <v>43.29</v>
      </c>
      <c r="G125" s="85">
        <v>43.71</v>
      </c>
      <c r="H125" s="85">
        <v>44.45</v>
      </c>
      <c r="I125" s="85">
        <v>44.93</v>
      </c>
      <c r="J125" s="85">
        <v>45.28</v>
      </c>
      <c r="K125" s="85">
        <v>46.59</v>
      </c>
      <c r="L125" s="85">
        <v>48.89</v>
      </c>
      <c r="M125" s="85">
        <v>48.25</v>
      </c>
      <c r="N125" s="85">
        <v>50.67</v>
      </c>
      <c r="O125" s="85">
        <v>50.38</v>
      </c>
      <c r="P125" s="85">
        <v>47.5</v>
      </c>
      <c r="Q125" s="86">
        <v>47.93</v>
      </c>
      <c r="R125" s="106">
        <v>47.92</v>
      </c>
      <c r="S125" s="106">
        <v>46.68</v>
      </c>
      <c r="T125" s="106">
        <v>49.17</v>
      </c>
      <c r="V125" s="159">
        <f t="shared" si="49"/>
        <v>-0.93999999999999773</v>
      </c>
      <c r="W125" s="159">
        <f t="shared" si="51"/>
        <v>0.86999999999999744</v>
      </c>
      <c r="X125" s="159">
        <f t="shared" si="52"/>
        <v>0.55000000000000426</v>
      </c>
      <c r="Y125" s="159">
        <f t="shared" si="53"/>
        <v>-0.42000000000000171</v>
      </c>
      <c r="Z125" s="159">
        <f t="shared" si="54"/>
        <v>-0.74000000000000199</v>
      </c>
      <c r="AA125" s="159">
        <f t="shared" si="55"/>
        <v>-0.47999999999999687</v>
      </c>
      <c r="AB125" s="159">
        <f t="shared" si="56"/>
        <v>-0.35000000000000142</v>
      </c>
      <c r="AC125" s="159">
        <f t="shared" si="57"/>
        <v>-1.3100000000000023</v>
      </c>
      <c r="AD125" s="159">
        <f t="shared" si="58"/>
        <v>-2.2999999999999972</v>
      </c>
      <c r="AE125" s="159">
        <f t="shared" si="59"/>
        <v>0.64000000000000057</v>
      </c>
      <c r="AF125" s="159">
        <f t="shared" si="60"/>
        <v>-2.4200000000000017</v>
      </c>
      <c r="AG125" s="159">
        <f t="shared" si="61"/>
        <v>0.28999999999999915</v>
      </c>
      <c r="AH125" s="159">
        <f t="shared" si="62"/>
        <v>2.8800000000000026</v>
      </c>
      <c r="AI125" s="159">
        <f t="shared" si="63"/>
        <v>-0.42999999999999972</v>
      </c>
      <c r="AJ125" s="159">
        <f t="shared" si="64"/>
        <v>9.9999999999980105E-3</v>
      </c>
      <c r="AK125" s="159">
        <f t="shared" si="65"/>
        <v>1.240000000000002</v>
      </c>
      <c r="AL125" s="159">
        <f t="shared" si="50"/>
        <v>-2.490000000000002</v>
      </c>
    </row>
    <row r="126" spans="1:38" x14ac:dyDescent="0.2">
      <c r="A126" s="81">
        <v>374225099275001</v>
      </c>
      <c r="B126" s="80" t="s">
        <v>149</v>
      </c>
      <c r="C126" s="109">
        <v>47.22</v>
      </c>
      <c r="D126" s="109">
        <v>46.84</v>
      </c>
      <c r="E126" s="109">
        <v>46.57</v>
      </c>
      <c r="F126" s="109">
        <v>46.36</v>
      </c>
      <c r="G126" s="109">
        <v>50.57</v>
      </c>
      <c r="H126" s="109">
        <v>46.37</v>
      </c>
      <c r="I126" s="109">
        <v>45.78</v>
      </c>
      <c r="J126" s="109">
        <v>47.28</v>
      </c>
      <c r="K126" s="109">
        <v>47.42</v>
      </c>
      <c r="L126" s="109">
        <v>48.85</v>
      </c>
      <c r="M126" s="109">
        <v>50.13</v>
      </c>
      <c r="N126" s="109">
        <v>51.1</v>
      </c>
      <c r="O126" s="109">
        <v>52</v>
      </c>
      <c r="P126" s="109">
        <v>52.57</v>
      </c>
      <c r="Q126" s="109">
        <v>52.31</v>
      </c>
      <c r="R126" s="106">
        <v>52.7</v>
      </c>
      <c r="S126" s="106">
        <v>53.18</v>
      </c>
      <c r="T126" s="106">
        <v>54.86</v>
      </c>
      <c r="V126" s="159">
        <f t="shared" si="49"/>
        <v>0.37999999999999545</v>
      </c>
      <c r="W126" s="159">
        <f t="shared" si="51"/>
        <v>0.27000000000000313</v>
      </c>
      <c r="X126" s="159">
        <f t="shared" si="52"/>
        <v>0.21000000000000085</v>
      </c>
      <c r="Y126" s="159">
        <f t="shared" si="53"/>
        <v>-4.2100000000000009</v>
      </c>
      <c r="Z126" s="159">
        <f t="shared" si="54"/>
        <v>4.2000000000000028</v>
      </c>
      <c r="AA126" s="159">
        <f t="shared" si="55"/>
        <v>0.58999999999999631</v>
      </c>
      <c r="AB126" s="159">
        <f t="shared" si="56"/>
        <v>-1.5</v>
      </c>
      <c r="AC126" s="159">
        <f t="shared" si="57"/>
        <v>-0.14000000000000057</v>
      </c>
      <c r="AD126" s="159">
        <f t="shared" si="58"/>
        <v>-1.4299999999999997</v>
      </c>
      <c r="AE126" s="159">
        <f t="shared" si="59"/>
        <v>-1.2800000000000011</v>
      </c>
      <c r="AF126" s="159">
        <f t="shared" si="60"/>
        <v>-0.96999999999999886</v>
      </c>
      <c r="AG126" s="159">
        <f t="shared" si="61"/>
        <v>-0.89999999999999858</v>
      </c>
      <c r="AH126" s="159">
        <f t="shared" si="62"/>
        <v>-0.57000000000000028</v>
      </c>
      <c r="AI126" s="159">
        <f t="shared" si="63"/>
        <v>0.25999999999999801</v>
      </c>
      <c r="AJ126" s="159">
        <f t="shared" si="64"/>
        <v>-0.39000000000000057</v>
      </c>
      <c r="AK126" s="159">
        <f t="shared" si="65"/>
        <v>-0.47999999999999687</v>
      </c>
      <c r="AL126" s="159">
        <f t="shared" si="50"/>
        <v>-1.6799999999999997</v>
      </c>
    </row>
    <row r="127" spans="1:38" x14ac:dyDescent="0.2">
      <c r="A127" s="81">
        <v>375759098524502</v>
      </c>
      <c r="B127" s="80" t="s">
        <v>231</v>
      </c>
      <c r="C127" s="111">
        <v>34.700000000000003</v>
      </c>
      <c r="D127" s="111">
        <v>34.18</v>
      </c>
      <c r="E127" s="111">
        <v>34.4</v>
      </c>
      <c r="F127" s="111">
        <v>33.950000000000003</v>
      </c>
      <c r="G127" s="111">
        <v>33.39</v>
      </c>
      <c r="H127" s="111">
        <v>33.03</v>
      </c>
      <c r="I127" s="111">
        <v>32.51</v>
      </c>
      <c r="J127" s="111">
        <v>32.86</v>
      </c>
      <c r="K127" s="111">
        <v>34.5</v>
      </c>
      <c r="L127" s="111">
        <v>35.869999999999997</v>
      </c>
      <c r="M127" s="111">
        <v>35.75</v>
      </c>
      <c r="N127" s="111">
        <v>35.53</v>
      </c>
      <c r="O127" s="111">
        <v>36.85</v>
      </c>
      <c r="P127" s="111">
        <v>32.82</v>
      </c>
      <c r="Q127" s="111">
        <v>31.94</v>
      </c>
      <c r="R127" s="111">
        <v>30.37</v>
      </c>
      <c r="S127" s="111">
        <v>29.86</v>
      </c>
      <c r="T127" s="111">
        <v>32.53</v>
      </c>
      <c r="V127" s="159">
        <f t="shared" si="49"/>
        <v>0.52000000000000313</v>
      </c>
      <c r="W127" s="159">
        <f t="shared" si="51"/>
        <v>-0.21999999999999886</v>
      </c>
      <c r="X127" s="159">
        <f t="shared" si="52"/>
        <v>0.44999999999999574</v>
      </c>
      <c r="Y127" s="159">
        <f t="shared" si="53"/>
        <v>0.56000000000000227</v>
      </c>
      <c r="Z127" s="159">
        <f t="shared" si="54"/>
        <v>0.35999999999999943</v>
      </c>
      <c r="AA127" s="159">
        <f t="shared" si="55"/>
        <v>0.52000000000000313</v>
      </c>
      <c r="AB127" s="159">
        <f t="shared" si="56"/>
        <v>-0.35000000000000142</v>
      </c>
      <c r="AC127" s="159">
        <f t="shared" si="57"/>
        <v>-1.6400000000000006</v>
      </c>
      <c r="AD127" s="159">
        <f t="shared" si="58"/>
        <v>-1.3699999999999974</v>
      </c>
      <c r="AE127" s="159">
        <f t="shared" si="59"/>
        <v>0.11999999999999744</v>
      </c>
      <c r="AF127" s="159">
        <f t="shared" si="60"/>
        <v>0.21999999999999886</v>
      </c>
      <c r="AG127" s="159">
        <f t="shared" si="61"/>
        <v>-1.3200000000000003</v>
      </c>
      <c r="AH127" s="159">
        <f t="shared" si="62"/>
        <v>4.0300000000000011</v>
      </c>
      <c r="AI127" s="159">
        <f t="shared" si="63"/>
        <v>0.87999999999999901</v>
      </c>
      <c r="AJ127" s="159">
        <f t="shared" si="64"/>
        <v>1.5700000000000003</v>
      </c>
      <c r="AK127" s="159">
        <f t="shared" si="65"/>
        <v>0.51000000000000156</v>
      </c>
      <c r="AL127" s="159">
        <f t="shared" si="50"/>
        <v>-2.6700000000000017</v>
      </c>
    </row>
    <row r="128" spans="1:38" x14ac:dyDescent="0.2">
      <c r="A128" s="81">
        <v>375813098595101</v>
      </c>
      <c r="B128" s="80" t="s">
        <v>151</v>
      </c>
      <c r="C128" s="112">
        <v>22.48</v>
      </c>
      <c r="D128" s="112">
        <v>20.74</v>
      </c>
      <c r="E128" s="112">
        <v>18.53</v>
      </c>
      <c r="F128" s="112">
        <v>17.170000000000002</v>
      </c>
      <c r="G128" s="112">
        <v>17.079999999999998</v>
      </c>
      <c r="H128" s="112">
        <v>17.8</v>
      </c>
      <c r="I128" s="112">
        <v>16.559999999999999</v>
      </c>
      <c r="J128" s="112">
        <v>18.95</v>
      </c>
      <c r="K128" s="112">
        <v>21.02</v>
      </c>
      <c r="L128" s="112">
        <v>23.46</v>
      </c>
      <c r="M128" s="112">
        <v>24.22</v>
      </c>
      <c r="N128" s="112">
        <v>24.32</v>
      </c>
      <c r="O128" s="112">
        <v>26.06</v>
      </c>
      <c r="P128" s="112">
        <v>24.6</v>
      </c>
      <c r="Q128" s="112">
        <v>22.17</v>
      </c>
      <c r="R128" s="112">
        <v>22.2</v>
      </c>
      <c r="S128" s="118"/>
      <c r="T128" s="118"/>
      <c r="V128" s="159">
        <f t="shared" si="49"/>
        <v>1.740000000000002</v>
      </c>
      <c r="W128" s="159">
        <f t="shared" si="51"/>
        <v>2.2099999999999973</v>
      </c>
      <c r="X128" s="159">
        <f t="shared" si="52"/>
        <v>1.3599999999999994</v>
      </c>
      <c r="Y128" s="159">
        <f t="shared" si="53"/>
        <v>9.0000000000003411E-2</v>
      </c>
      <c r="Z128" s="159">
        <f t="shared" si="54"/>
        <v>-0.72000000000000242</v>
      </c>
      <c r="AA128" s="159">
        <f t="shared" si="55"/>
        <v>1.240000000000002</v>
      </c>
      <c r="AB128" s="159">
        <f t="shared" si="56"/>
        <v>-2.3900000000000006</v>
      </c>
      <c r="AC128" s="159">
        <f t="shared" si="57"/>
        <v>-2.0700000000000003</v>
      </c>
      <c r="AD128" s="159">
        <f t="shared" si="58"/>
        <v>-2.4400000000000013</v>
      </c>
      <c r="AE128" s="159">
        <f t="shared" si="59"/>
        <v>-0.75999999999999801</v>
      </c>
      <c r="AF128" s="159">
        <f t="shared" si="60"/>
        <v>-0.10000000000000142</v>
      </c>
      <c r="AG128" s="159">
        <f t="shared" si="61"/>
        <v>-1.7399999999999984</v>
      </c>
      <c r="AH128" s="159">
        <f t="shared" si="62"/>
        <v>1.4599999999999973</v>
      </c>
      <c r="AI128" s="159">
        <f t="shared" si="63"/>
        <v>2.4299999999999997</v>
      </c>
      <c r="AJ128" s="159">
        <f t="shared" si="64"/>
        <v>-2.9999999999997584E-2</v>
      </c>
      <c r="AK128" s="159"/>
      <c r="AL128" s="159"/>
    </row>
    <row r="129" spans="1:38" x14ac:dyDescent="0.2">
      <c r="A129" s="81">
        <v>375456098593401</v>
      </c>
      <c r="B129" s="80" t="s">
        <v>152</v>
      </c>
      <c r="C129" s="113">
        <v>27.8</v>
      </c>
      <c r="D129" s="113">
        <v>24.3</v>
      </c>
      <c r="E129" s="113">
        <v>23.1</v>
      </c>
      <c r="F129" s="113">
        <v>20.170000000000002</v>
      </c>
      <c r="G129" s="113">
        <v>20.100000000000001</v>
      </c>
      <c r="H129" s="113">
        <v>20.99</v>
      </c>
      <c r="I129" s="113">
        <v>20.399999999999999</v>
      </c>
      <c r="J129" s="113">
        <v>22.8</v>
      </c>
      <c r="K129" s="113">
        <v>27.88</v>
      </c>
      <c r="L129" s="113">
        <v>30.46</v>
      </c>
      <c r="M129" s="113">
        <v>30.87</v>
      </c>
      <c r="N129" s="113">
        <v>29.36</v>
      </c>
      <c r="O129" s="113">
        <v>31.65</v>
      </c>
      <c r="P129" s="113">
        <v>25.85</v>
      </c>
      <c r="Q129" s="113">
        <v>24.23</v>
      </c>
      <c r="R129" s="113">
        <v>22.59</v>
      </c>
      <c r="S129" s="113">
        <v>21.05</v>
      </c>
      <c r="T129" s="113">
        <v>25.33</v>
      </c>
      <c r="V129" s="159">
        <f t="shared" si="49"/>
        <v>3.5</v>
      </c>
      <c r="W129" s="159">
        <f t="shared" si="51"/>
        <v>1.1999999999999993</v>
      </c>
      <c r="X129" s="159">
        <f t="shared" si="52"/>
        <v>2.9299999999999997</v>
      </c>
      <c r="Y129" s="159">
        <f t="shared" si="53"/>
        <v>7.0000000000000284E-2</v>
      </c>
      <c r="Z129" s="159">
        <f t="shared" si="54"/>
        <v>-0.88999999999999702</v>
      </c>
      <c r="AA129" s="159">
        <f t="shared" si="55"/>
        <v>0.58999999999999986</v>
      </c>
      <c r="AB129" s="159">
        <f t="shared" si="56"/>
        <v>-2.4000000000000021</v>
      </c>
      <c r="AC129" s="159">
        <f t="shared" si="57"/>
        <v>-5.0799999999999983</v>
      </c>
      <c r="AD129" s="159">
        <f t="shared" si="58"/>
        <v>-2.5800000000000018</v>
      </c>
      <c r="AE129" s="159">
        <f t="shared" si="59"/>
        <v>-0.41000000000000014</v>
      </c>
      <c r="AF129" s="159">
        <f t="shared" si="60"/>
        <v>1.5100000000000016</v>
      </c>
      <c r="AG129" s="159">
        <f t="shared" si="61"/>
        <v>-2.2899999999999991</v>
      </c>
      <c r="AH129" s="159">
        <f t="shared" si="62"/>
        <v>5.7999999999999972</v>
      </c>
      <c r="AI129" s="159">
        <f t="shared" si="63"/>
        <v>1.620000000000001</v>
      </c>
      <c r="AJ129" s="159">
        <f t="shared" si="64"/>
        <v>1.6400000000000006</v>
      </c>
      <c r="AK129" s="159">
        <f t="shared" si="65"/>
        <v>1.5399999999999991</v>
      </c>
      <c r="AL129" s="159">
        <f t="shared" si="50"/>
        <v>-4.2799999999999976</v>
      </c>
    </row>
    <row r="130" spans="1:38" x14ac:dyDescent="0.2">
      <c r="A130" s="81">
        <v>375521098543201</v>
      </c>
      <c r="B130" s="81" t="s">
        <v>153</v>
      </c>
      <c r="C130" s="114">
        <v>22.76</v>
      </c>
      <c r="D130" s="114">
        <v>19.5</v>
      </c>
      <c r="E130" s="114">
        <v>18.63</v>
      </c>
      <c r="F130" s="114">
        <v>18.5</v>
      </c>
      <c r="G130" s="114">
        <v>17.64</v>
      </c>
      <c r="H130" s="114">
        <v>18.920000000000002</v>
      </c>
      <c r="I130" s="114">
        <v>18.79</v>
      </c>
      <c r="J130" s="114">
        <v>20.239999999999998</v>
      </c>
      <c r="K130" s="114">
        <v>22.61</v>
      </c>
      <c r="L130" s="114">
        <v>24.33</v>
      </c>
      <c r="M130" s="114">
        <v>24.65</v>
      </c>
      <c r="N130" s="114">
        <v>22.18</v>
      </c>
      <c r="O130" s="114">
        <v>24.71</v>
      </c>
      <c r="P130" s="114">
        <v>17.62</v>
      </c>
      <c r="Q130" s="114">
        <v>17.28</v>
      </c>
      <c r="R130" s="114">
        <v>15.48</v>
      </c>
      <c r="S130" s="114">
        <v>16.25</v>
      </c>
      <c r="T130" s="114">
        <v>20.29</v>
      </c>
      <c r="V130" s="159">
        <f t="shared" si="49"/>
        <v>3.2600000000000016</v>
      </c>
      <c r="W130" s="159">
        <f t="shared" si="51"/>
        <v>0.87000000000000099</v>
      </c>
      <c r="X130" s="159">
        <f t="shared" si="52"/>
        <v>0.12999999999999901</v>
      </c>
      <c r="Y130" s="159">
        <f t="shared" si="53"/>
        <v>0.85999999999999943</v>
      </c>
      <c r="Z130" s="159">
        <f t="shared" si="54"/>
        <v>-1.2800000000000011</v>
      </c>
      <c r="AA130" s="159">
        <f t="shared" si="55"/>
        <v>0.13000000000000256</v>
      </c>
      <c r="AB130" s="159">
        <f t="shared" si="56"/>
        <v>-1.4499999999999993</v>
      </c>
      <c r="AC130" s="159">
        <f t="shared" si="57"/>
        <v>-2.370000000000001</v>
      </c>
      <c r="AD130" s="159">
        <f t="shared" si="58"/>
        <v>-1.7199999999999989</v>
      </c>
      <c r="AE130" s="159">
        <f t="shared" si="59"/>
        <v>-0.32000000000000028</v>
      </c>
      <c r="AF130" s="159">
        <f t="shared" si="60"/>
        <v>2.4699999999999989</v>
      </c>
      <c r="AG130" s="159">
        <f t="shared" si="61"/>
        <v>-2.5300000000000011</v>
      </c>
      <c r="AH130" s="159">
        <f t="shared" si="62"/>
        <v>7.09</v>
      </c>
      <c r="AI130" s="159">
        <f t="shared" si="63"/>
        <v>0.33999999999999986</v>
      </c>
      <c r="AJ130" s="159">
        <f t="shared" si="64"/>
        <v>1.8000000000000007</v>
      </c>
      <c r="AK130" s="159">
        <f t="shared" si="65"/>
        <v>-0.76999999999999957</v>
      </c>
      <c r="AL130" s="159">
        <f t="shared" si="50"/>
        <v>-4.0399999999999991</v>
      </c>
    </row>
    <row r="131" spans="1:38" x14ac:dyDescent="0.2">
      <c r="A131" s="81">
        <v>380143098583001</v>
      </c>
      <c r="B131" s="81" t="s">
        <v>154</v>
      </c>
      <c r="C131" s="115">
        <v>29.49</v>
      </c>
      <c r="D131" s="115">
        <v>36.65</v>
      </c>
      <c r="E131" s="115">
        <v>36.9</v>
      </c>
      <c r="F131" s="115">
        <v>36.700000000000003</v>
      </c>
      <c r="G131" s="115">
        <v>36.520000000000003</v>
      </c>
      <c r="H131" s="115"/>
      <c r="I131" s="115"/>
      <c r="J131" s="115"/>
      <c r="K131" s="115"/>
      <c r="L131" s="115"/>
      <c r="M131" s="115"/>
      <c r="N131" s="115"/>
      <c r="O131" s="115">
        <v>40.43</v>
      </c>
      <c r="P131" s="115">
        <v>33.61</v>
      </c>
      <c r="Q131" s="115">
        <v>33.409999999999997</v>
      </c>
      <c r="R131" s="115">
        <v>31.7</v>
      </c>
      <c r="S131" s="115">
        <v>31.97</v>
      </c>
      <c r="T131" s="115">
        <v>34.94</v>
      </c>
      <c r="V131" s="159">
        <f t="shared" si="49"/>
        <v>-7.16</v>
      </c>
      <c r="W131" s="159">
        <f t="shared" si="51"/>
        <v>-0.25</v>
      </c>
      <c r="X131" s="159">
        <f t="shared" si="52"/>
        <v>0.19999999999999574</v>
      </c>
      <c r="Y131" s="159">
        <f t="shared" si="53"/>
        <v>0.17999999999999972</v>
      </c>
      <c r="Z131" s="159"/>
      <c r="AA131" s="159"/>
      <c r="AB131" s="159"/>
      <c r="AC131" s="159"/>
      <c r="AD131" s="159"/>
      <c r="AE131" s="159"/>
      <c r="AF131" s="159"/>
      <c r="AG131" s="159"/>
      <c r="AH131" s="159">
        <f t="shared" si="62"/>
        <v>6.82</v>
      </c>
      <c r="AI131" s="159">
        <f t="shared" si="63"/>
        <v>0.20000000000000284</v>
      </c>
      <c r="AJ131" s="159">
        <f t="shared" si="64"/>
        <v>1.7099999999999973</v>
      </c>
      <c r="AK131" s="159">
        <f t="shared" si="65"/>
        <v>-0.26999999999999957</v>
      </c>
      <c r="AL131" s="159">
        <f t="shared" si="50"/>
        <v>-2.9699999999999989</v>
      </c>
    </row>
    <row r="132" spans="1:38" x14ac:dyDescent="0.2">
      <c r="A132" s="81">
        <v>380301098502501</v>
      </c>
      <c r="B132" s="80" t="s">
        <v>155</v>
      </c>
      <c r="C132" s="85">
        <v>13.23</v>
      </c>
      <c r="D132" s="85">
        <v>12.31</v>
      </c>
      <c r="E132" s="85">
        <v>11.58</v>
      </c>
      <c r="F132" s="85">
        <v>12.28</v>
      </c>
      <c r="G132" s="85">
        <v>11.35</v>
      </c>
      <c r="H132" s="85">
        <v>11.48</v>
      </c>
      <c r="I132" s="85">
        <v>11.24</v>
      </c>
      <c r="J132" s="85">
        <v>11.19</v>
      </c>
      <c r="K132" s="85">
        <v>15.3</v>
      </c>
      <c r="L132" s="85">
        <v>14.81</v>
      </c>
      <c r="M132" s="85">
        <v>14.21</v>
      </c>
      <c r="N132" s="85">
        <v>14.66</v>
      </c>
      <c r="O132" s="85">
        <v>15.25</v>
      </c>
      <c r="P132" s="85">
        <v>10.15</v>
      </c>
      <c r="Q132" s="86">
        <v>8.73</v>
      </c>
      <c r="R132" s="86">
        <v>7.88</v>
      </c>
      <c r="S132" s="86">
        <v>7.95</v>
      </c>
      <c r="T132" s="86">
        <v>11.53</v>
      </c>
      <c r="V132" s="159">
        <f t="shared" si="49"/>
        <v>0.91999999999999993</v>
      </c>
      <c r="W132" s="159">
        <f t="shared" si="51"/>
        <v>0.73000000000000043</v>
      </c>
      <c r="X132" s="159">
        <f t="shared" si="52"/>
        <v>-0.69999999999999929</v>
      </c>
      <c r="Y132" s="159">
        <f t="shared" si="53"/>
        <v>0.92999999999999972</v>
      </c>
      <c r="Z132" s="159">
        <f t="shared" si="54"/>
        <v>-0.13000000000000078</v>
      </c>
      <c r="AA132" s="159">
        <f t="shared" si="55"/>
        <v>0.24000000000000021</v>
      </c>
      <c r="AB132" s="159">
        <f t="shared" si="56"/>
        <v>5.0000000000000711E-2</v>
      </c>
      <c r="AC132" s="159">
        <f t="shared" si="57"/>
        <v>-4.1100000000000012</v>
      </c>
      <c r="AD132" s="159">
        <f t="shared" si="58"/>
        <v>0.49000000000000021</v>
      </c>
      <c r="AE132" s="159">
        <f t="shared" si="59"/>
        <v>0.59999999999999964</v>
      </c>
      <c r="AF132" s="159">
        <f t="shared" si="60"/>
        <v>-0.44999999999999929</v>
      </c>
      <c r="AG132" s="159">
        <f t="shared" si="61"/>
        <v>-0.58999999999999986</v>
      </c>
      <c r="AH132" s="159">
        <f t="shared" si="62"/>
        <v>5.0999999999999996</v>
      </c>
      <c r="AI132" s="159">
        <f t="shared" si="63"/>
        <v>1.42</v>
      </c>
      <c r="AJ132" s="159">
        <f t="shared" si="64"/>
        <v>0.85000000000000053</v>
      </c>
      <c r="AK132" s="159">
        <f t="shared" si="65"/>
        <v>-7.0000000000000284E-2</v>
      </c>
      <c r="AL132" s="159">
        <f t="shared" si="50"/>
        <v>-3.5799999999999992</v>
      </c>
    </row>
    <row r="133" spans="1:38" x14ac:dyDescent="0.2">
      <c r="A133" s="81">
        <v>380129098502501</v>
      </c>
      <c r="B133" s="80" t="s">
        <v>156</v>
      </c>
      <c r="C133" s="116">
        <v>33.049999999999997</v>
      </c>
      <c r="D133" s="116">
        <v>32.75</v>
      </c>
      <c r="E133" s="116">
        <v>32.96</v>
      </c>
      <c r="F133" s="116">
        <v>32.880000000000003</v>
      </c>
      <c r="G133" s="116">
        <v>32.369999999999997</v>
      </c>
      <c r="H133" s="116">
        <v>32.130000000000003</v>
      </c>
      <c r="I133" s="116">
        <v>30.28</v>
      </c>
      <c r="J133" s="116">
        <v>31.71</v>
      </c>
      <c r="K133" s="116">
        <v>33.33</v>
      </c>
      <c r="L133" s="116">
        <v>34.67</v>
      </c>
      <c r="M133" s="116">
        <v>34.479999999999997</v>
      </c>
      <c r="N133" s="116">
        <v>34.18</v>
      </c>
      <c r="O133" s="116">
        <v>35.200000000000003</v>
      </c>
      <c r="P133" s="116">
        <v>30.51</v>
      </c>
      <c r="Q133" s="116">
        <v>29.6</v>
      </c>
      <c r="R133" s="116">
        <v>27.83</v>
      </c>
      <c r="S133" s="116">
        <v>28.36</v>
      </c>
      <c r="T133" s="116"/>
      <c r="V133" s="159">
        <f t="shared" si="49"/>
        <v>0.29999999999999716</v>
      </c>
      <c r="W133" s="159">
        <f t="shared" si="51"/>
        <v>-0.21000000000000085</v>
      </c>
      <c r="X133" s="159">
        <f t="shared" si="52"/>
        <v>7.9999999999998295E-2</v>
      </c>
      <c r="Y133" s="159">
        <f t="shared" si="53"/>
        <v>0.51000000000000512</v>
      </c>
      <c r="Z133" s="159">
        <f t="shared" si="54"/>
        <v>0.23999999999999488</v>
      </c>
      <c r="AA133" s="159">
        <f t="shared" si="55"/>
        <v>1.8500000000000014</v>
      </c>
      <c r="AB133" s="159">
        <f t="shared" si="56"/>
        <v>-1.4299999999999997</v>
      </c>
      <c r="AC133" s="159">
        <f t="shared" si="57"/>
        <v>-1.6199999999999974</v>
      </c>
      <c r="AD133" s="159">
        <f t="shared" si="58"/>
        <v>-1.3400000000000034</v>
      </c>
      <c r="AE133" s="159">
        <f t="shared" si="59"/>
        <v>0.19000000000000483</v>
      </c>
      <c r="AF133" s="159">
        <f t="shared" si="60"/>
        <v>0.29999999999999716</v>
      </c>
      <c r="AG133" s="159">
        <f t="shared" si="61"/>
        <v>-1.0200000000000031</v>
      </c>
      <c r="AH133" s="159">
        <f t="shared" si="62"/>
        <v>4.6900000000000013</v>
      </c>
      <c r="AI133" s="159">
        <f t="shared" si="63"/>
        <v>0.91000000000000014</v>
      </c>
      <c r="AJ133" s="159">
        <f t="shared" si="64"/>
        <v>1.7700000000000031</v>
      </c>
      <c r="AK133" s="159">
        <f t="shared" si="65"/>
        <v>-0.53000000000000114</v>
      </c>
      <c r="AL133" s="159"/>
    </row>
    <row r="134" spans="1:38" x14ac:dyDescent="0.2">
      <c r="A134" s="81">
        <v>375859098574001</v>
      </c>
      <c r="B134" s="80" t="s">
        <v>157</v>
      </c>
      <c r="C134" s="117">
        <v>31.78</v>
      </c>
      <c r="D134" s="117">
        <v>30.69</v>
      </c>
      <c r="E134" s="117">
        <v>30.19</v>
      </c>
      <c r="F134" s="117">
        <v>29.6</v>
      </c>
      <c r="G134" s="117">
        <v>29.38</v>
      </c>
      <c r="H134" s="117">
        <v>29.75</v>
      </c>
      <c r="I134" s="117">
        <v>29.33</v>
      </c>
      <c r="J134" s="117">
        <v>29.72</v>
      </c>
      <c r="K134" s="117">
        <v>31.73</v>
      </c>
      <c r="L134" s="117">
        <v>33.29</v>
      </c>
      <c r="M134" s="117">
        <v>33.979999999999997</v>
      </c>
      <c r="N134" s="117">
        <v>34.229999999999997</v>
      </c>
      <c r="O134" s="117">
        <v>35.020000000000003</v>
      </c>
      <c r="P134" s="117">
        <v>30.77</v>
      </c>
      <c r="Q134" s="117">
        <v>29.58</v>
      </c>
      <c r="R134" s="117">
        <v>27.48</v>
      </c>
      <c r="S134" s="117">
        <v>26.65</v>
      </c>
      <c r="T134" s="117">
        <v>29.79</v>
      </c>
      <c r="V134" s="159">
        <f t="shared" si="49"/>
        <v>1.0899999999999999</v>
      </c>
      <c r="W134" s="159">
        <f t="shared" si="51"/>
        <v>0.5</v>
      </c>
      <c r="X134" s="159">
        <f t="shared" si="52"/>
        <v>0.58999999999999986</v>
      </c>
      <c r="Y134" s="159">
        <f t="shared" si="53"/>
        <v>0.22000000000000242</v>
      </c>
      <c r="Z134" s="159">
        <f t="shared" si="54"/>
        <v>-0.37000000000000099</v>
      </c>
      <c r="AA134" s="159">
        <f t="shared" si="55"/>
        <v>0.42000000000000171</v>
      </c>
      <c r="AB134" s="159">
        <f t="shared" si="56"/>
        <v>-0.39000000000000057</v>
      </c>
      <c r="AC134" s="159">
        <f t="shared" si="57"/>
        <v>-2.0100000000000016</v>
      </c>
      <c r="AD134" s="159">
        <f t="shared" si="58"/>
        <v>-1.5599999999999987</v>
      </c>
      <c r="AE134" s="159">
        <f t="shared" si="59"/>
        <v>-0.68999999999999773</v>
      </c>
      <c r="AF134" s="159">
        <f t="shared" si="60"/>
        <v>-0.25</v>
      </c>
      <c r="AG134" s="159">
        <f t="shared" si="61"/>
        <v>-0.79000000000000625</v>
      </c>
      <c r="AH134" s="159">
        <f t="shared" si="62"/>
        <v>4.2500000000000036</v>
      </c>
      <c r="AI134" s="159">
        <f t="shared" si="63"/>
        <v>1.1900000000000013</v>
      </c>
      <c r="AJ134" s="159">
        <f t="shared" si="64"/>
        <v>2.0999999999999979</v>
      </c>
      <c r="AK134" s="159">
        <f t="shared" si="65"/>
        <v>0.83000000000000185</v>
      </c>
      <c r="AL134" s="159">
        <f t="shared" si="50"/>
        <v>-3.1400000000000006</v>
      </c>
    </row>
    <row r="135" spans="1:38" x14ac:dyDescent="0.2">
      <c r="A135" s="81">
        <v>375551099010301</v>
      </c>
      <c r="B135" s="80" t="s">
        <v>158</v>
      </c>
      <c r="C135" s="85">
        <v>28.92</v>
      </c>
      <c r="D135" s="85">
        <v>25.62</v>
      </c>
      <c r="E135" s="85">
        <v>21.41</v>
      </c>
      <c r="F135" s="85">
        <v>19.7</v>
      </c>
      <c r="G135" s="85">
        <v>20.38</v>
      </c>
      <c r="H135" s="85">
        <v>20.93</v>
      </c>
      <c r="I135" s="85">
        <v>22.25</v>
      </c>
      <c r="J135" s="85">
        <v>23.54</v>
      </c>
      <c r="K135" s="85">
        <v>27.48</v>
      </c>
      <c r="L135" s="85">
        <v>30.35</v>
      </c>
      <c r="M135" s="85">
        <v>30.96</v>
      </c>
      <c r="N135" s="85">
        <v>30.05</v>
      </c>
      <c r="O135" s="85">
        <v>32.1</v>
      </c>
      <c r="P135" s="85">
        <v>26.12</v>
      </c>
      <c r="Q135" s="86">
        <v>24.93</v>
      </c>
      <c r="R135" s="86">
        <v>23.21</v>
      </c>
      <c r="S135" s="86">
        <v>21.7</v>
      </c>
      <c r="T135" s="86"/>
      <c r="V135" s="159">
        <f t="shared" si="49"/>
        <v>3.3000000000000007</v>
      </c>
      <c r="W135" s="159">
        <f t="shared" si="51"/>
        <v>4.2100000000000009</v>
      </c>
      <c r="X135" s="159">
        <f t="shared" si="52"/>
        <v>1.7100000000000009</v>
      </c>
      <c r="Y135" s="159">
        <f t="shared" si="53"/>
        <v>-0.67999999999999972</v>
      </c>
      <c r="Z135" s="159">
        <f t="shared" si="54"/>
        <v>-0.55000000000000071</v>
      </c>
      <c r="AA135" s="159">
        <f t="shared" si="55"/>
        <v>-1.3200000000000003</v>
      </c>
      <c r="AB135" s="159">
        <f t="shared" si="56"/>
        <v>-1.2899999999999991</v>
      </c>
      <c r="AC135" s="159">
        <f t="shared" si="57"/>
        <v>-3.9400000000000013</v>
      </c>
      <c r="AD135" s="159">
        <f t="shared" si="58"/>
        <v>-2.870000000000001</v>
      </c>
      <c r="AE135" s="159">
        <f t="shared" si="59"/>
        <v>-0.60999999999999943</v>
      </c>
      <c r="AF135" s="159">
        <f t="shared" si="60"/>
        <v>0.91000000000000014</v>
      </c>
      <c r="AG135" s="159">
        <f t="shared" si="61"/>
        <v>-2.0500000000000007</v>
      </c>
      <c r="AH135" s="159">
        <f t="shared" si="62"/>
        <v>5.98</v>
      </c>
      <c r="AI135" s="159">
        <f t="shared" si="63"/>
        <v>1.1900000000000013</v>
      </c>
      <c r="AJ135" s="159">
        <f t="shared" si="64"/>
        <v>1.7199999999999989</v>
      </c>
      <c r="AK135" s="159">
        <f t="shared" si="65"/>
        <v>1.5100000000000016</v>
      </c>
      <c r="AL135" s="159"/>
    </row>
    <row r="136" spans="1:38" x14ac:dyDescent="0.2">
      <c r="A136" s="81">
        <v>375507098581101</v>
      </c>
      <c r="B136" s="80" t="s">
        <v>159</v>
      </c>
      <c r="C136" s="85">
        <v>26.79</v>
      </c>
      <c r="D136" s="85">
        <v>23.35</v>
      </c>
      <c r="E136" s="85">
        <v>19.579999999999998</v>
      </c>
      <c r="F136" s="85">
        <v>18.79</v>
      </c>
      <c r="G136" s="85">
        <v>19.100000000000001</v>
      </c>
      <c r="H136" s="85">
        <v>19.3</v>
      </c>
      <c r="I136" s="85">
        <v>20.69</v>
      </c>
      <c r="J136" s="85">
        <v>22.62</v>
      </c>
      <c r="K136" s="85">
        <v>26.1</v>
      </c>
      <c r="L136" s="85">
        <v>28.62</v>
      </c>
      <c r="M136" s="85">
        <v>28.67</v>
      </c>
      <c r="N136" s="85">
        <v>26.91</v>
      </c>
      <c r="O136" s="85">
        <v>29.61</v>
      </c>
      <c r="P136" s="85">
        <v>23.68</v>
      </c>
      <c r="Q136" s="86">
        <v>21.22</v>
      </c>
      <c r="R136" s="86">
        <v>19.75</v>
      </c>
      <c r="S136" s="86">
        <v>18.43</v>
      </c>
      <c r="T136" s="86"/>
      <c r="V136" s="159">
        <f t="shared" si="49"/>
        <v>3.4399999999999977</v>
      </c>
      <c r="W136" s="159">
        <f t="shared" si="51"/>
        <v>3.7700000000000031</v>
      </c>
      <c r="X136" s="159">
        <f t="shared" si="52"/>
        <v>0.78999999999999915</v>
      </c>
      <c r="Y136" s="159">
        <f t="shared" si="53"/>
        <v>-0.31000000000000227</v>
      </c>
      <c r="Z136" s="159">
        <f t="shared" si="54"/>
        <v>-0.19999999999999929</v>
      </c>
      <c r="AA136" s="159">
        <f t="shared" si="55"/>
        <v>-1.3900000000000006</v>
      </c>
      <c r="AB136" s="159">
        <f t="shared" si="56"/>
        <v>-1.9299999999999997</v>
      </c>
      <c r="AC136" s="159">
        <f t="shared" si="57"/>
        <v>-3.4800000000000004</v>
      </c>
      <c r="AD136" s="159">
        <f t="shared" si="58"/>
        <v>-2.5199999999999996</v>
      </c>
      <c r="AE136" s="159">
        <f t="shared" si="59"/>
        <v>-5.0000000000000711E-2</v>
      </c>
      <c r="AF136" s="159">
        <f t="shared" si="60"/>
        <v>1.7600000000000016</v>
      </c>
      <c r="AG136" s="159">
        <f t="shared" si="61"/>
        <v>-2.6999999999999993</v>
      </c>
      <c r="AH136" s="159">
        <f t="shared" si="62"/>
        <v>5.93</v>
      </c>
      <c r="AI136" s="159">
        <f t="shared" si="63"/>
        <v>2.4600000000000009</v>
      </c>
      <c r="AJ136" s="159">
        <f t="shared" si="64"/>
        <v>1.4699999999999989</v>
      </c>
      <c r="AK136" s="159">
        <f t="shared" si="65"/>
        <v>1.3200000000000003</v>
      </c>
      <c r="AL136" s="159"/>
    </row>
    <row r="137" spans="1:38" x14ac:dyDescent="0.2">
      <c r="A137" s="81">
        <v>375330098565101</v>
      </c>
      <c r="B137" s="80" t="s">
        <v>160</v>
      </c>
      <c r="C137" s="85">
        <v>18.23</v>
      </c>
      <c r="D137" s="85">
        <v>12.29</v>
      </c>
      <c r="E137" s="85">
        <v>12.74</v>
      </c>
      <c r="F137" s="85">
        <v>12.89</v>
      </c>
      <c r="G137" s="85">
        <v>13.03</v>
      </c>
      <c r="H137" s="85">
        <v>13.3</v>
      </c>
      <c r="I137" s="85">
        <v>13.58</v>
      </c>
      <c r="J137" s="85">
        <v>13.86</v>
      </c>
      <c r="K137" s="85">
        <v>14.2</v>
      </c>
      <c r="L137" s="85">
        <v>14.61</v>
      </c>
      <c r="M137" s="85">
        <v>14.1</v>
      </c>
      <c r="N137" s="85">
        <v>14.5</v>
      </c>
      <c r="O137" s="85">
        <v>14.34</v>
      </c>
      <c r="P137" s="85">
        <v>9.64</v>
      </c>
      <c r="Q137" s="86">
        <v>9.66</v>
      </c>
      <c r="R137" s="86">
        <v>9.6199999999999992</v>
      </c>
      <c r="S137" s="86">
        <v>9.33</v>
      </c>
      <c r="T137" s="86">
        <v>9.48</v>
      </c>
      <c r="V137" s="159">
        <f t="shared" si="49"/>
        <v>5.9400000000000013</v>
      </c>
      <c r="W137" s="159">
        <f t="shared" si="51"/>
        <v>-0.45000000000000107</v>
      </c>
      <c r="X137" s="159">
        <f t="shared" si="52"/>
        <v>-0.15000000000000036</v>
      </c>
      <c r="Y137" s="159">
        <f t="shared" si="53"/>
        <v>-0.13999999999999879</v>
      </c>
      <c r="Z137" s="159">
        <f t="shared" si="54"/>
        <v>-0.27000000000000135</v>
      </c>
      <c r="AA137" s="159">
        <f t="shared" si="55"/>
        <v>-0.27999999999999936</v>
      </c>
      <c r="AB137" s="159">
        <f t="shared" si="56"/>
        <v>-0.27999999999999936</v>
      </c>
      <c r="AC137" s="159">
        <f t="shared" si="57"/>
        <v>-0.33999999999999986</v>
      </c>
      <c r="AD137" s="159">
        <f t="shared" si="58"/>
        <v>-0.41000000000000014</v>
      </c>
      <c r="AE137" s="159">
        <f t="shared" si="59"/>
        <v>0.50999999999999979</v>
      </c>
      <c r="AF137" s="159">
        <f t="shared" si="60"/>
        <v>-0.40000000000000036</v>
      </c>
      <c r="AG137" s="159">
        <f t="shared" si="61"/>
        <v>0.16000000000000014</v>
      </c>
      <c r="AH137" s="159">
        <f t="shared" si="62"/>
        <v>4.6999999999999993</v>
      </c>
      <c r="AI137" s="159">
        <f t="shared" si="63"/>
        <v>-1.9999999999999574E-2</v>
      </c>
      <c r="AJ137" s="159">
        <f t="shared" si="64"/>
        <v>4.0000000000000924E-2</v>
      </c>
      <c r="AK137" s="159">
        <f t="shared" si="65"/>
        <v>0.28999999999999915</v>
      </c>
      <c r="AL137" s="159">
        <f t="shared" si="50"/>
        <v>-0.15000000000000036</v>
      </c>
    </row>
    <row r="138" spans="1:38" x14ac:dyDescent="0.2">
      <c r="A138" s="81">
        <v>375957098502501</v>
      </c>
      <c r="B138" s="80" t="s">
        <v>161</v>
      </c>
      <c r="C138" s="85"/>
      <c r="D138" s="85"/>
      <c r="E138" s="85"/>
      <c r="F138" s="85"/>
      <c r="G138" s="85"/>
      <c r="H138" s="85"/>
      <c r="I138" s="85">
        <v>30.08</v>
      </c>
      <c r="J138" s="85">
        <v>30.21</v>
      </c>
      <c r="K138" s="85">
        <v>31.81</v>
      </c>
      <c r="L138" s="85">
        <v>32.979999999999997</v>
      </c>
      <c r="M138" s="85">
        <v>32.549999999999997</v>
      </c>
      <c r="N138" s="85">
        <v>32.380000000000003</v>
      </c>
      <c r="O138" s="85">
        <v>33.35</v>
      </c>
      <c r="P138" s="85">
        <v>28.65</v>
      </c>
      <c r="Q138" s="86">
        <v>28.11</v>
      </c>
      <c r="R138" s="86">
        <v>26.82</v>
      </c>
      <c r="S138" s="86">
        <v>27.49</v>
      </c>
      <c r="T138" s="86">
        <v>30.53</v>
      </c>
      <c r="V138" s="159"/>
      <c r="W138" s="159"/>
      <c r="X138" s="159"/>
      <c r="Y138" s="159"/>
      <c r="Z138" s="159"/>
      <c r="AA138" s="159"/>
      <c r="AB138" s="159">
        <f t="shared" si="56"/>
        <v>-0.13000000000000256</v>
      </c>
      <c r="AC138" s="159">
        <f t="shared" si="57"/>
        <v>-1.5999999999999979</v>
      </c>
      <c r="AD138" s="159">
        <f t="shared" si="58"/>
        <v>-1.1699999999999982</v>
      </c>
      <c r="AE138" s="159">
        <f t="shared" si="59"/>
        <v>0.42999999999999972</v>
      </c>
      <c r="AF138" s="159">
        <f t="shared" si="60"/>
        <v>0.1699999999999946</v>
      </c>
      <c r="AG138" s="159">
        <f t="shared" si="61"/>
        <v>-0.96999999999999886</v>
      </c>
      <c r="AH138" s="159">
        <f t="shared" si="62"/>
        <v>4.7000000000000028</v>
      </c>
      <c r="AI138" s="159">
        <f t="shared" si="63"/>
        <v>0.53999999999999915</v>
      </c>
      <c r="AJ138" s="159">
        <f t="shared" si="64"/>
        <v>1.2899999999999991</v>
      </c>
      <c r="AK138" s="159">
        <f t="shared" si="65"/>
        <v>-0.66999999999999815</v>
      </c>
      <c r="AL138" s="159">
        <f t="shared" si="50"/>
        <v>-3.0400000000000027</v>
      </c>
    </row>
    <row r="139" spans="1:38" x14ac:dyDescent="0.2">
      <c r="U139" s="3" t="s">
        <v>206</v>
      </c>
      <c r="V139" s="159">
        <f t="shared" ref="V139:AL139" si="66">AVERAGE(V86:V138)</f>
        <v>1.191304347826087</v>
      </c>
      <c r="W139" s="159">
        <f t="shared" si="66"/>
        <v>1.4034693877551025</v>
      </c>
      <c r="X139" s="159">
        <f t="shared" si="66"/>
        <v>1.1469387755102041</v>
      </c>
      <c r="Y139" s="159">
        <f t="shared" si="66"/>
        <v>-0.70632653061224471</v>
      </c>
      <c r="Z139" s="159">
        <f t="shared" si="66"/>
        <v>-0.25404255319148916</v>
      </c>
      <c r="AA139" s="159">
        <f t="shared" si="66"/>
        <v>-7.042553191489366E-2</v>
      </c>
      <c r="AB139" s="159">
        <f t="shared" si="66"/>
        <v>-1.557083333333334</v>
      </c>
      <c r="AC139" s="159">
        <f t="shared" si="66"/>
        <v>-2.0659574468085111</v>
      </c>
      <c r="AD139" s="159">
        <f t="shared" si="66"/>
        <v>-1.6010204081632653</v>
      </c>
      <c r="AE139" s="159">
        <f t="shared" si="66"/>
        <v>-0.34489795918367361</v>
      </c>
      <c r="AF139" s="159">
        <f t="shared" si="66"/>
        <v>-0.24142857142857149</v>
      </c>
      <c r="AG139" s="159">
        <f t="shared" si="66"/>
        <v>-1.9350000000000007</v>
      </c>
      <c r="AH139" s="159">
        <f t="shared" si="66"/>
        <v>3.343799999999999</v>
      </c>
      <c r="AI139" s="159">
        <f t="shared" si="66"/>
        <v>0.40940000000000043</v>
      </c>
      <c r="AJ139" s="159">
        <f t="shared" si="66"/>
        <v>0.12938775510204073</v>
      </c>
      <c r="AK139" s="159">
        <f t="shared" si="66"/>
        <v>0.25391304347826116</v>
      </c>
      <c r="AL139" s="159">
        <f t="shared" si="66"/>
        <v>-2.7611363636363642</v>
      </c>
    </row>
    <row r="141" spans="1:38" x14ac:dyDescent="0.2">
      <c r="A141" s="98" t="s">
        <v>43</v>
      </c>
      <c r="V141" s="3" t="s">
        <v>205</v>
      </c>
    </row>
    <row r="142" spans="1:38" x14ac:dyDescent="0.2">
      <c r="A142" s="183" t="s">
        <v>45</v>
      </c>
      <c r="B142" s="6" t="s">
        <v>46</v>
      </c>
      <c r="C142" s="120">
        <v>34700</v>
      </c>
      <c r="D142" s="120">
        <v>35065</v>
      </c>
      <c r="E142" s="120">
        <v>35431</v>
      </c>
      <c r="F142" s="120">
        <v>35796</v>
      </c>
      <c r="G142" s="120">
        <v>36161</v>
      </c>
      <c r="H142" s="120">
        <v>36526</v>
      </c>
      <c r="I142" s="120">
        <v>36892</v>
      </c>
      <c r="J142" s="120">
        <v>37257</v>
      </c>
      <c r="K142" s="120">
        <v>37622</v>
      </c>
      <c r="L142" s="120">
        <v>37987</v>
      </c>
      <c r="M142" s="121">
        <v>2005</v>
      </c>
      <c r="N142" s="121">
        <v>2006</v>
      </c>
      <c r="O142" s="121">
        <v>2007</v>
      </c>
      <c r="P142" s="121">
        <v>2008</v>
      </c>
      <c r="Q142" s="122">
        <v>2009</v>
      </c>
      <c r="R142" s="3">
        <v>2010</v>
      </c>
      <c r="S142" s="3">
        <v>2011</v>
      </c>
      <c r="T142" s="3">
        <v>2012</v>
      </c>
      <c r="V142" s="160">
        <v>1996</v>
      </c>
      <c r="W142" s="160">
        <v>1997</v>
      </c>
      <c r="X142" s="160">
        <v>1998</v>
      </c>
      <c r="Y142" s="160">
        <v>1999</v>
      </c>
      <c r="Z142" s="160">
        <v>2000</v>
      </c>
      <c r="AA142" s="160">
        <v>2001</v>
      </c>
      <c r="AB142" s="160">
        <v>2002</v>
      </c>
      <c r="AC142" s="160">
        <v>2003</v>
      </c>
      <c r="AD142" s="160">
        <v>2004</v>
      </c>
      <c r="AE142" s="160">
        <v>2005</v>
      </c>
      <c r="AF142" s="160">
        <v>2006</v>
      </c>
      <c r="AG142" s="160">
        <v>2007</v>
      </c>
      <c r="AH142" s="160">
        <v>2008</v>
      </c>
      <c r="AI142" s="160">
        <v>2009</v>
      </c>
      <c r="AJ142" s="160">
        <v>2010</v>
      </c>
      <c r="AK142" s="160">
        <v>2011</v>
      </c>
      <c r="AL142" s="160">
        <v>2012</v>
      </c>
    </row>
    <row r="143" spans="1:38" x14ac:dyDescent="0.2">
      <c r="A143" s="181">
        <v>374440099032401</v>
      </c>
      <c r="B143" s="119" t="s">
        <v>162</v>
      </c>
      <c r="C143" s="123">
        <v>23.77</v>
      </c>
      <c r="D143" s="123">
        <v>23.1</v>
      </c>
      <c r="E143" s="123">
        <v>21.15</v>
      </c>
      <c r="F143" s="123">
        <v>17.190000000000001</v>
      </c>
      <c r="G143" s="123">
        <v>17.350000000000001</v>
      </c>
      <c r="H143" s="123">
        <v>19.2</v>
      </c>
      <c r="I143" s="123">
        <v>19.8</v>
      </c>
      <c r="J143" s="123">
        <v>21.91</v>
      </c>
      <c r="K143" s="123">
        <v>25.42</v>
      </c>
      <c r="L143" s="123">
        <v>27.3</v>
      </c>
      <c r="M143" s="123">
        <v>28.61</v>
      </c>
      <c r="N143" s="123">
        <v>28.72</v>
      </c>
      <c r="O143" s="123">
        <v>30.85</v>
      </c>
      <c r="P143" s="123">
        <v>27.15</v>
      </c>
      <c r="Q143" s="124">
        <v>26.05</v>
      </c>
      <c r="R143" s="3">
        <v>23.88</v>
      </c>
      <c r="S143" s="3">
        <v>25.02</v>
      </c>
      <c r="T143" s="3">
        <v>29.76</v>
      </c>
      <c r="V143" s="159">
        <f>C143-D143</f>
        <v>0.66999999999999815</v>
      </c>
      <c r="W143" s="159">
        <f t="shared" ref="W143:AL158" si="67">D143-E143</f>
        <v>1.9500000000000028</v>
      </c>
      <c r="X143" s="159">
        <f t="shared" si="67"/>
        <v>3.9599999999999973</v>
      </c>
      <c r="Y143" s="159">
        <f t="shared" si="67"/>
        <v>-0.16000000000000014</v>
      </c>
      <c r="Z143" s="159">
        <f t="shared" si="67"/>
        <v>-1.8499999999999979</v>
      </c>
      <c r="AA143" s="159">
        <f t="shared" si="67"/>
        <v>-0.60000000000000142</v>
      </c>
      <c r="AB143" s="159">
        <f t="shared" si="67"/>
        <v>-2.1099999999999994</v>
      </c>
      <c r="AC143" s="159">
        <f t="shared" si="67"/>
        <v>-3.5100000000000016</v>
      </c>
      <c r="AD143" s="159">
        <f t="shared" si="67"/>
        <v>-1.879999999999999</v>
      </c>
      <c r="AE143" s="159">
        <f t="shared" si="67"/>
        <v>-1.3099999999999987</v>
      </c>
      <c r="AF143" s="159">
        <f t="shared" si="67"/>
        <v>-0.10999999999999943</v>
      </c>
      <c r="AG143" s="159">
        <f t="shared" si="67"/>
        <v>-2.1300000000000026</v>
      </c>
      <c r="AH143" s="159">
        <f t="shared" si="67"/>
        <v>3.7000000000000028</v>
      </c>
      <c r="AI143" s="159">
        <f t="shared" si="67"/>
        <v>1.0999999999999979</v>
      </c>
      <c r="AJ143" s="159">
        <f t="shared" si="67"/>
        <v>2.1700000000000017</v>
      </c>
      <c r="AK143" s="159">
        <f t="shared" si="67"/>
        <v>-1.1400000000000006</v>
      </c>
      <c r="AL143" s="159">
        <f t="shared" si="67"/>
        <v>-4.740000000000002</v>
      </c>
    </row>
    <row r="144" spans="1:38" x14ac:dyDescent="0.2">
      <c r="A144" s="181">
        <v>373950099204101</v>
      </c>
      <c r="B144" s="119" t="s">
        <v>163</v>
      </c>
      <c r="C144" s="123">
        <v>56.1</v>
      </c>
      <c r="D144" s="123">
        <v>46.66</v>
      </c>
      <c r="E144" s="123">
        <v>47.45</v>
      </c>
      <c r="F144" s="123">
        <v>46.8</v>
      </c>
      <c r="G144" s="123">
        <v>46.72</v>
      </c>
      <c r="H144" s="123">
        <v>46.89</v>
      </c>
      <c r="I144" s="123">
        <v>47.37</v>
      </c>
      <c r="J144" s="123">
        <v>47.75</v>
      </c>
      <c r="K144" s="123">
        <v>48.78</v>
      </c>
      <c r="L144" s="123">
        <v>50.5</v>
      </c>
      <c r="M144" s="123">
        <v>51.43</v>
      </c>
      <c r="N144" s="123">
        <v>52.26</v>
      </c>
      <c r="O144" s="123">
        <v>53.62</v>
      </c>
      <c r="P144" s="123">
        <v>53.5</v>
      </c>
      <c r="Q144" s="124">
        <v>53.61</v>
      </c>
      <c r="R144" s="3">
        <v>53.92</v>
      </c>
      <c r="S144" s="3">
        <v>53.65</v>
      </c>
      <c r="T144" s="3">
        <v>55.5</v>
      </c>
      <c r="V144" s="159">
        <f t="shared" ref="V144:V165" si="68">C144-D144</f>
        <v>9.4400000000000048</v>
      </c>
      <c r="W144" s="159">
        <f t="shared" si="67"/>
        <v>-0.79000000000000625</v>
      </c>
      <c r="X144" s="159">
        <f t="shared" si="67"/>
        <v>0.65000000000000568</v>
      </c>
      <c r="Y144" s="159">
        <f t="shared" si="67"/>
        <v>7.9999999999998295E-2</v>
      </c>
      <c r="Z144" s="159">
        <f t="shared" si="67"/>
        <v>-0.17000000000000171</v>
      </c>
      <c r="AA144" s="159">
        <f t="shared" si="67"/>
        <v>-0.47999999999999687</v>
      </c>
      <c r="AB144" s="159">
        <f t="shared" si="67"/>
        <v>-0.38000000000000256</v>
      </c>
      <c r="AC144" s="159">
        <f t="shared" si="67"/>
        <v>-1.0300000000000011</v>
      </c>
      <c r="AD144" s="159">
        <f t="shared" si="67"/>
        <v>-1.7199999999999989</v>
      </c>
      <c r="AE144" s="159">
        <f t="shared" si="67"/>
        <v>-0.92999999999999972</v>
      </c>
      <c r="AF144" s="159">
        <f t="shared" si="67"/>
        <v>-0.82999999999999829</v>
      </c>
      <c r="AG144" s="159">
        <f t="shared" si="67"/>
        <v>-1.3599999999999994</v>
      </c>
      <c r="AH144" s="159">
        <f t="shared" si="67"/>
        <v>0.11999999999999744</v>
      </c>
      <c r="AI144" s="159">
        <f t="shared" si="67"/>
        <v>-0.10999999999999943</v>
      </c>
      <c r="AJ144" s="159">
        <f t="shared" si="67"/>
        <v>-0.31000000000000227</v>
      </c>
      <c r="AK144" s="159">
        <f t="shared" si="67"/>
        <v>0.27000000000000313</v>
      </c>
      <c r="AL144" s="159">
        <f t="shared" si="67"/>
        <v>-1.8500000000000014</v>
      </c>
    </row>
    <row r="145" spans="1:38" x14ac:dyDescent="0.2">
      <c r="A145" s="181">
        <v>373948099250101</v>
      </c>
      <c r="B145" s="119" t="s">
        <v>164</v>
      </c>
      <c r="C145" s="123"/>
      <c r="D145" s="123"/>
      <c r="E145" s="123"/>
      <c r="F145" s="123">
        <v>60.7</v>
      </c>
      <c r="G145" s="123">
        <v>61.79</v>
      </c>
      <c r="H145" s="123"/>
      <c r="I145" s="123">
        <v>62.62</v>
      </c>
      <c r="J145" s="123">
        <v>63.18</v>
      </c>
      <c r="K145" s="123">
        <v>64.33</v>
      </c>
      <c r="L145" s="123">
        <v>65.36</v>
      </c>
      <c r="M145" s="123">
        <v>66.209999999999994</v>
      </c>
      <c r="N145" s="123">
        <v>66.87</v>
      </c>
      <c r="O145" s="123">
        <v>67.88</v>
      </c>
      <c r="P145" s="123">
        <v>66.98</v>
      </c>
      <c r="Q145" s="124">
        <v>67.41</v>
      </c>
      <c r="R145" s="3">
        <v>68.349999999999994</v>
      </c>
      <c r="S145" s="3">
        <v>68.3</v>
      </c>
      <c r="T145" s="3">
        <v>70.3</v>
      </c>
      <c r="V145" s="159"/>
      <c r="W145" s="159"/>
      <c r="X145" s="159"/>
      <c r="Y145" s="159">
        <f t="shared" si="67"/>
        <v>-1.0899999999999963</v>
      </c>
      <c r="Z145" s="159"/>
      <c r="AA145" s="159"/>
      <c r="AB145" s="159">
        <f t="shared" si="67"/>
        <v>-0.56000000000000227</v>
      </c>
      <c r="AC145" s="159">
        <f t="shared" si="67"/>
        <v>-1.1499999999999986</v>
      </c>
      <c r="AD145" s="159">
        <f t="shared" si="67"/>
        <v>-1.0300000000000011</v>
      </c>
      <c r="AE145" s="159">
        <f t="shared" si="67"/>
        <v>-0.84999999999999432</v>
      </c>
      <c r="AF145" s="159">
        <f t="shared" si="67"/>
        <v>-0.6600000000000108</v>
      </c>
      <c r="AG145" s="159">
        <f t="shared" si="67"/>
        <v>-1.0099999999999909</v>
      </c>
      <c r="AH145" s="159">
        <f t="shared" si="67"/>
        <v>0.89999999999999147</v>
      </c>
      <c r="AI145" s="159">
        <f t="shared" si="67"/>
        <v>-0.42999999999999261</v>
      </c>
      <c r="AJ145" s="159">
        <f t="shared" si="67"/>
        <v>-0.93999999999999773</v>
      </c>
      <c r="AK145" s="159">
        <f t="shared" si="67"/>
        <v>4.9999999999997158E-2</v>
      </c>
      <c r="AL145" s="159">
        <f t="shared" si="67"/>
        <v>-2</v>
      </c>
    </row>
    <row r="146" spans="1:38" x14ac:dyDescent="0.2">
      <c r="A146" s="181">
        <v>374307099121601</v>
      </c>
      <c r="B146" s="119" t="s">
        <v>165</v>
      </c>
      <c r="C146" s="123">
        <v>34.700000000000003</v>
      </c>
      <c r="D146" s="123">
        <v>34.65</v>
      </c>
      <c r="E146" s="123">
        <v>33.549999999999997</v>
      </c>
      <c r="F146" s="123">
        <v>30.35</v>
      </c>
      <c r="G146" s="123">
        <v>30.55</v>
      </c>
      <c r="H146" s="123">
        <v>30.79</v>
      </c>
      <c r="I146" s="123">
        <v>30.83</v>
      </c>
      <c r="J146" s="123">
        <v>32.049999999999997</v>
      </c>
      <c r="K146" s="123">
        <v>36.17</v>
      </c>
      <c r="L146" s="123">
        <v>37.99</v>
      </c>
      <c r="M146" s="123">
        <v>37.200000000000003</v>
      </c>
      <c r="N146" s="123">
        <v>39.08</v>
      </c>
      <c r="O146" s="123">
        <v>39.56</v>
      </c>
      <c r="P146" s="123">
        <v>37.72</v>
      </c>
      <c r="Q146" s="124">
        <v>37.24</v>
      </c>
      <c r="R146" s="3">
        <v>37.65</v>
      </c>
      <c r="S146" s="3">
        <v>37.9</v>
      </c>
      <c r="T146" s="3">
        <v>40.619999999999997</v>
      </c>
      <c r="V146" s="159">
        <f t="shared" si="68"/>
        <v>5.0000000000004263E-2</v>
      </c>
      <c r="W146" s="159">
        <f t="shared" si="67"/>
        <v>1.1000000000000014</v>
      </c>
      <c r="X146" s="159">
        <f t="shared" si="67"/>
        <v>3.1999999999999957</v>
      </c>
      <c r="Y146" s="159">
        <f t="shared" si="67"/>
        <v>-0.19999999999999929</v>
      </c>
      <c r="Z146" s="159">
        <f t="shared" si="67"/>
        <v>-0.23999999999999844</v>
      </c>
      <c r="AA146" s="159">
        <f t="shared" si="67"/>
        <v>-3.9999999999999147E-2</v>
      </c>
      <c r="AB146" s="159">
        <f t="shared" si="67"/>
        <v>-1.2199999999999989</v>
      </c>
      <c r="AC146" s="159">
        <f t="shared" si="67"/>
        <v>-4.1200000000000045</v>
      </c>
      <c r="AD146" s="159">
        <f t="shared" si="67"/>
        <v>-1.8200000000000003</v>
      </c>
      <c r="AE146" s="159">
        <f t="shared" si="67"/>
        <v>0.78999999999999915</v>
      </c>
      <c r="AF146" s="159">
        <f t="shared" si="67"/>
        <v>-1.8799999999999955</v>
      </c>
      <c r="AG146" s="159">
        <f t="shared" si="67"/>
        <v>-0.48000000000000398</v>
      </c>
      <c r="AH146" s="159">
        <f t="shared" si="67"/>
        <v>1.8400000000000034</v>
      </c>
      <c r="AI146" s="159">
        <f t="shared" si="67"/>
        <v>0.47999999999999687</v>
      </c>
      <c r="AJ146" s="159">
        <f t="shared" si="67"/>
        <v>-0.40999999999999659</v>
      </c>
      <c r="AK146" s="159">
        <f t="shared" si="67"/>
        <v>-0.25</v>
      </c>
      <c r="AL146" s="159">
        <f t="shared" si="67"/>
        <v>-2.7199999999999989</v>
      </c>
    </row>
    <row r="147" spans="1:38" x14ac:dyDescent="0.2">
      <c r="A147" s="181">
        <v>374054099104501</v>
      </c>
      <c r="B147" s="119" t="s">
        <v>166</v>
      </c>
      <c r="C147" s="123">
        <v>39.11</v>
      </c>
      <c r="D147" s="123">
        <v>38.81</v>
      </c>
      <c r="E147" s="123">
        <v>38.35</v>
      </c>
      <c r="F147" s="123">
        <v>36.72</v>
      </c>
      <c r="G147" s="123">
        <v>35.6</v>
      </c>
      <c r="H147" s="123">
        <v>35.46</v>
      </c>
      <c r="I147" s="123">
        <v>35.47</v>
      </c>
      <c r="J147" s="123">
        <v>36.549999999999997</v>
      </c>
      <c r="K147" s="123">
        <v>38.75</v>
      </c>
      <c r="L147" s="123">
        <v>40.19</v>
      </c>
      <c r="M147" s="123">
        <v>41.64</v>
      </c>
      <c r="N147" s="123">
        <v>42.54</v>
      </c>
      <c r="O147" s="123">
        <v>44.03</v>
      </c>
      <c r="P147" s="123">
        <v>42.95</v>
      </c>
      <c r="Q147" s="124">
        <v>43.16</v>
      </c>
      <c r="R147" s="3">
        <v>43.49</v>
      </c>
      <c r="S147" s="3">
        <v>42.53</v>
      </c>
      <c r="T147" s="3">
        <v>45.58</v>
      </c>
      <c r="V147" s="159">
        <f t="shared" si="68"/>
        <v>0.29999999999999716</v>
      </c>
      <c r="W147" s="159">
        <f t="shared" si="67"/>
        <v>0.46000000000000085</v>
      </c>
      <c r="X147" s="159">
        <f t="shared" si="67"/>
        <v>1.6300000000000026</v>
      </c>
      <c r="Y147" s="159">
        <f t="shared" si="67"/>
        <v>1.1199999999999974</v>
      </c>
      <c r="Z147" s="159">
        <f t="shared" si="67"/>
        <v>0.14000000000000057</v>
      </c>
      <c r="AA147" s="159">
        <f t="shared" si="67"/>
        <v>-9.9999999999980105E-3</v>
      </c>
      <c r="AB147" s="159">
        <f t="shared" si="67"/>
        <v>-1.0799999999999983</v>
      </c>
      <c r="AC147" s="159">
        <f t="shared" si="67"/>
        <v>-2.2000000000000028</v>
      </c>
      <c r="AD147" s="159">
        <f t="shared" si="67"/>
        <v>-1.4399999999999977</v>
      </c>
      <c r="AE147" s="159">
        <f t="shared" si="67"/>
        <v>-1.4500000000000028</v>
      </c>
      <c r="AF147" s="159">
        <f t="shared" si="67"/>
        <v>-0.89999999999999858</v>
      </c>
      <c r="AG147" s="159">
        <f t="shared" si="67"/>
        <v>-1.490000000000002</v>
      </c>
      <c r="AH147" s="159">
        <f t="shared" si="67"/>
        <v>1.0799999999999983</v>
      </c>
      <c r="AI147" s="159">
        <f t="shared" si="67"/>
        <v>-0.20999999999999375</v>
      </c>
      <c r="AJ147" s="159">
        <f t="shared" si="67"/>
        <v>-0.3300000000000054</v>
      </c>
      <c r="AK147" s="159">
        <f t="shared" si="67"/>
        <v>0.96000000000000085</v>
      </c>
      <c r="AL147" s="159">
        <f t="shared" si="67"/>
        <v>-3.0499999999999972</v>
      </c>
    </row>
    <row r="148" spans="1:38" x14ac:dyDescent="0.2">
      <c r="A148" s="181">
        <v>373941099083301</v>
      </c>
      <c r="B148" s="119" t="s">
        <v>167</v>
      </c>
      <c r="C148" s="125">
        <v>53.61</v>
      </c>
      <c r="D148" s="125">
        <v>53.61</v>
      </c>
      <c r="E148" s="125">
        <v>52.33</v>
      </c>
      <c r="F148" s="125">
        <v>50.7</v>
      </c>
      <c r="G148" s="125">
        <v>50.12</v>
      </c>
      <c r="H148" s="125">
        <v>49.78</v>
      </c>
      <c r="I148" s="125">
        <v>49.45</v>
      </c>
      <c r="J148" s="125">
        <v>50.66</v>
      </c>
      <c r="K148" s="125">
        <v>52.47</v>
      </c>
      <c r="L148" s="125">
        <v>54.34</v>
      </c>
      <c r="M148" s="125">
        <v>55.55</v>
      </c>
      <c r="N148" s="125">
        <v>56.19</v>
      </c>
      <c r="O148" s="125">
        <v>58.02</v>
      </c>
      <c r="P148" s="125">
        <v>57.3</v>
      </c>
      <c r="Q148" s="125">
        <v>55.91</v>
      </c>
      <c r="R148" s="3">
        <v>55.4</v>
      </c>
      <c r="S148" s="3">
        <v>55.81</v>
      </c>
      <c r="T148" s="3">
        <v>58.27</v>
      </c>
      <c r="V148" s="159">
        <f t="shared" si="68"/>
        <v>0</v>
      </c>
      <c r="W148" s="159">
        <f t="shared" si="67"/>
        <v>1.2800000000000011</v>
      </c>
      <c r="X148" s="159">
        <f t="shared" si="67"/>
        <v>1.6299999999999955</v>
      </c>
      <c r="Y148" s="159">
        <f t="shared" si="67"/>
        <v>0.5800000000000054</v>
      </c>
      <c r="Z148" s="159">
        <f t="shared" si="67"/>
        <v>0.33999999999999631</v>
      </c>
      <c r="AA148" s="159">
        <f t="shared" si="67"/>
        <v>0.32999999999999829</v>
      </c>
      <c r="AB148" s="159">
        <f t="shared" si="67"/>
        <v>-1.2099999999999937</v>
      </c>
      <c r="AC148" s="159">
        <f t="shared" si="67"/>
        <v>-1.8100000000000023</v>
      </c>
      <c r="AD148" s="159">
        <f t="shared" si="67"/>
        <v>-1.8700000000000045</v>
      </c>
      <c r="AE148" s="159">
        <f t="shared" si="67"/>
        <v>-1.2099999999999937</v>
      </c>
      <c r="AF148" s="159">
        <f t="shared" si="67"/>
        <v>-0.64000000000000057</v>
      </c>
      <c r="AG148" s="159">
        <f t="shared" si="67"/>
        <v>-1.8300000000000054</v>
      </c>
      <c r="AH148" s="159">
        <f t="shared" si="67"/>
        <v>0.72000000000000597</v>
      </c>
      <c r="AI148" s="159">
        <f t="shared" si="67"/>
        <v>1.3900000000000006</v>
      </c>
      <c r="AJ148" s="159">
        <f t="shared" si="67"/>
        <v>0.50999999999999801</v>
      </c>
      <c r="AK148" s="159">
        <f t="shared" si="67"/>
        <v>-0.41000000000000369</v>
      </c>
      <c r="AL148" s="159">
        <f t="shared" si="67"/>
        <v>-2.4600000000000009</v>
      </c>
    </row>
    <row r="149" spans="1:38" x14ac:dyDescent="0.2">
      <c r="A149" s="181">
        <v>373417099265201</v>
      </c>
      <c r="B149" s="119" t="s">
        <v>168</v>
      </c>
      <c r="C149" s="123">
        <v>127.9</v>
      </c>
      <c r="D149" s="123">
        <v>129.12</v>
      </c>
      <c r="E149" s="123">
        <v>128.87</v>
      </c>
      <c r="F149" s="123">
        <v>128.5</v>
      </c>
      <c r="G149" s="123">
        <v>129.38999999999999</v>
      </c>
      <c r="H149" s="123">
        <v>133.77000000000001</v>
      </c>
      <c r="I149" s="123">
        <v>133.03</v>
      </c>
      <c r="J149" s="123">
        <v>130.99</v>
      </c>
      <c r="K149" s="123">
        <v>125.68</v>
      </c>
      <c r="L149" s="123">
        <v>137.08000000000001</v>
      </c>
      <c r="M149" s="123">
        <v>134.72999999999999</v>
      </c>
      <c r="N149" s="123">
        <v>131.97999999999999</v>
      </c>
      <c r="O149" s="123">
        <v>130.36000000000001</v>
      </c>
      <c r="P149" s="123">
        <v>129.97999999999999</v>
      </c>
      <c r="Q149" s="124">
        <v>129.76</v>
      </c>
      <c r="R149" s="3">
        <v>129.72999999999999</v>
      </c>
      <c r="S149" s="3">
        <v>129.86000000000001</v>
      </c>
      <c r="T149" s="3">
        <v>134.38999999999999</v>
      </c>
      <c r="V149" s="159">
        <f t="shared" si="68"/>
        <v>-1.2199999999999989</v>
      </c>
      <c r="W149" s="159">
        <f t="shared" si="67"/>
        <v>0.25</v>
      </c>
      <c r="X149" s="159">
        <f t="shared" si="67"/>
        <v>0.37000000000000455</v>
      </c>
      <c r="Y149" s="159">
        <f t="shared" si="67"/>
        <v>-0.88999999999998636</v>
      </c>
      <c r="Z149" s="159">
        <f t="shared" si="67"/>
        <v>-4.3800000000000239</v>
      </c>
      <c r="AA149" s="159">
        <f t="shared" si="67"/>
        <v>0.74000000000000909</v>
      </c>
      <c r="AB149" s="159">
        <f t="shared" si="67"/>
        <v>2.039999999999992</v>
      </c>
      <c r="AC149" s="159">
        <f t="shared" si="67"/>
        <v>5.3100000000000023</v>
      </c>
      <c r="AD149" s="159">
        <f t="shared" si="67"/>
        <v>-11.400000000000006</v>
      </c>
      <c r="AE149" s="159">
        <f t="shared" si="67"/>
        <v>2.3500000000000227</v>
      </c>
      <c r="AF149" s="159">
        <f t="shared" si="67"/>
        <v>2.75</v>
      </c>
      <c r="AG149" s="159">
        <f t="shared" si="67"/>
        <v>1.6199999999999761</v>
      </c>
      <c r="AH149" s="159">
        <f t="shared" si="67"/>
        <v>0.38000000000002387</v>
      </c>
      <c r="AI149" s="159">
        <f t="shared" si="67"/>
        <v>0.21999999999999886</v>
      </c>
      <c r="AJ149" s="159">
        <f t="shared" si="67"/>
        <v>3.0000000000001137E-2</v>
      </c>
      <c r="AK149" s="159">
        <f t="shared" si="67"/>
        <v>-0.13000000000002387</v>
      </c>
      <c r="AL149" s="159">
        <f t="shared" si="67"/>
        <v>-4.5299999999999727</v>
      </c>
    </row>
    <row r="150" spans="1:38" x14ac:dyDescent="0.2">
      <c r="A150" s="181">
        <v>373455099272501</v>
      </c>
      <c r="B150" s="119" t="s">
        <v>169</v>
      </c>
      <c r="C150" s="123">
        <v>106.25</v>
      </c>
      <c r="D150" s="123">
        <v>106.53</v>
      </c>
      <c r="E150" s="123">
        <v>106.02</v>
      </c>
      <c r="F150" s="123">
        <v>106</v>
      </c>
      <c r="G150" s="123">
        <v>106.58</v>
      </c>
      <c r="H150" s="123">
        <v>106.43</v>
      </c>
      <c r="I150" s="123">
        <v>106.18</v>
      </c>
      <c r="J150" s="123">
        <v>106.76</v>
      </c>
      <c r="K150" s="123"/>
      <c r="L150" s="123">
        <v>107.5</v>
      </c>
      <c r="M150" s="123">
        <v>107.44</v>
      </c>
      <c r="N150" s="123">
        <v>107.49</v>
      </c>
      <c r="O150" s="123">
        <v>108.07</v>
      </c>
      <c r="P150" s="123">
        <v>107.9</v>
      </c>
      <c r="Q150" s="124">
        <v>107.29</v>
      </c>
      <c r="R150" s="3">
        <v>107.34</v>
      </c>
      <c r="S150" s="3">
        <v>107.52</v>
      </c>
      <c r="T150" s="3">
        <v>109.02</v>
      </c>
      <c r="V150" s="159">
        <f t="shared" si="68"/>
        <v>-0.28000000000000114</v>
      </c>
      <c r="W150" s="159">
        <f t="shared" si="67"/>
        <v>0.51000000000000512</v>
      </c>
      <c r="X150" s="159">
        <f t="shared" si="67"/>
        <v>1.9999999999996021E-2</v>
      </c>
      <c r="Y150" s="159">
        <f t="shared" si="67"/>
        <v>-0.57999999999999829</v>
      </c>
      <c r="Z150" s="159">
        <f t="shared" si="67"/>
        <v>0.14999999999999147</v>
      </c>
      <c r="AA150" s="159">
        <f t="shared" si="67"/>
        <v>0.25</v>
      </c>
      <c r="AB150" s="159">
        <f t="shared" si="67"/>
        <v>-0.57999999999999829</v>
      </c>
      <c r="AC150" s="159"/>
      <c r="AD150" s="159"/>
      <c r="AE150" s="159">
        <f t="shared" si="67"/>
        <v>6.0000000000002274E-2</v>
      </c>
      <c r="AF150" s="159">
        <f t="shared" si="67"/>
        <v>-4.9999999999997158E-2</v>
      </c>
      <c r="AG150" s="159">
        <f t="shared" si="67"/>
        <v>-0.57999999999999829</v>
      </c>
      <c r="AH150" s="159">
        <f t="shared" si="67"/>
        <v>0.16999999999998749</v>
      </c>
      <c r="AI150" s="159">
        <f t="shared" si="67"/>
        <v>0.60999999999999943</v>
      </c>
      <c r="AJ150" s="159">
        <f t="shared" si="67"/>
        <v>-4.9999999999997158E-2</v>
      </c>
      <c r="AK150" s="159">
        <f t="shared" si="67"/>
        <v>-0.17999999999999261</v>
      </c>
      <c r="AL150" s="159">
        <f t="shared" si="67"/>
        <v>-1.5</v>
      </c>
    </row>
    <row r="151" spans="1:38" x14ac:dyDescent="0.2">
      <c r="A151" s="181">
        <v>373801099185901</v>
      </c>
      <c r="B151" s="119" t="s">
        <v>170</v>
      </c>
      <c r="C151" s="123">
        <v>81.52</v>
      </c>
      <c r="D151" s="123">
        <v>82.58</v>
      </c>
      <c r="E151" s="123">
        <v>82.96</v>
      </c>
      <c r="F151" s="123">
        <v>82.62</v>
      </c>
      <c r="G151" s="123"/>
      <c r="H151" s="123"/>
      <c r="I151" s="123">
        <v>82.44</v>
      </c>
      <c r="J151" s="123"/>
      <c r="K151" s="123">
        <v>83.45</v>
      </c>
      <c r="L151" s="123">
        <v>84.58</v>
      </c>
      <c r="M151" s="123">
        <v>85.42</v>
      </c>
      <c r="N151" s="123"/>
      <c r="O151" s="123">
        <v>87.95</v>
      </c>
      <c r="P151" s="123"/>
      <c r="Q151" s="3">
        <v>87.6</v>
      </c>
      <c r="R151" s="3">
        <v>88.61</v>
      </c>
      <c r="S151" s="3">
        <v>88.3</v>
      </c>
      <c r="T151" s="3">
        <v>89.11</v>
      </c>
      <c r="V151" s="159">
        <f t="shared" si="68"/>
        <v>-1.0600000000000023</v>
      </c>
      <c r="W151" s="159">
        <f t="shared" si="67"/>
        <v>-0.37999999999999545</v>
      </c>
      <c r="X151" s="159">
        <f t="shared" si="67"/>
        <v>0.3399999999999892</v>
      </c>
      <c r="Y151" s="159"/>
      <c r="Z151" s="159"/>
      <c r="AA151" s="159"/>
      <c r="AB151" s="159"/>
      <c r="AC151" s="159"/>
      <c r="AD151" s="159">
        <f>K151-L151</f>
        <v>-1.1299999999999955</v>
      </c>
      <c r="AE151" s="159">
        <f t="shared" si="67"/>
        <v>-0.84000000000000341</v>
      </c>
      <c r="AF151" s="159"/>
      <c r="AG151" s="159"/>
      <c r="AH151" s="159"/>
      <c r="AI151" s="159"/>
      <c r="AJ151" s="159">
        <f t="shared" si="67"/>
        <v>-1.0100000000000051</v>
      </c>
      <c r="AK151" s="159">
        <f t="shared" si="67"/>
        <v>0.31000000000000227</v>
      </c>
      <c r="AL151" s="159">
        <f t="shared" si="67"/>
        <v>-0.81000000000000227</v>
      </c>
    </row>
    <row r="152" spans="1:38" x14ac:dyDescent="0.2">
      <c r="A152" s="181">
        <v>373453099161501</v>
      </c>
      <c r="B152" s="119" t="s">
        <v>171</v>
      </c>
      <c r="C152" s="123">
        <v>149.30000000000001</v>
      </c>
      <c r="D152" s="123">
        <v>123.25</v>
      </c>
      <c r="E152" s="123">
        <v>123.15</v>
      </c>
      <c r="F152" s="123">
        <v>122.8</v>
      </c>
      <c r="G152" s="123">
        <v>123.23</v>
      </c>
      <c r="H152" s="123">
        <v>126.07</v>
      </c>
      <c r="I152" s="123">
        <v>124.14</v>
      </c>
      <c r="J152" s="123">
        <v>122.83</v>
      </c>
      <c r="K152" s="123">
        <v>128.80000000000001</v>
      </c>
      <c r="L152" s="123">
        <v>123.44</v>
      </c>
      <c r="M152" s="123">
        <v>124.09</v>
      </c>
      <c r="N152" s="123">
        <v>124.76</v>
      </c>
      <c r="O152" s="123">
        <v>126</v>
      </c>
      <c r="P152" s="123">
        <v>124.81</v>
      </c>
      <c r="Q152" s="124">
        <v>126.25</v>
      </c>
      <c r="R152" s="3">
        <v>126.29</v>
      </c>
      <c r="S152" s="3">
        <v>126.1</v>
      </c>
      <c r="T152" s="3">
        <v>127.34</v>
      </c>
      <c r="V152" s="159">
        <f t="shared" si="68"/>
        <v>26.050000000000011</v>
      </c>
      <c r="W152" s="159">
        <f t="shared" si="67"/>
        <v>9.9999999999994316E-2</v>
      </c>
      <c r="X152" s="159">
        <f t="shared" si="67"/>
        <v>0.35000000000000853</v>
      </c>
      <c r="Y152" s="159">
        <f t="shared" si="67"/>
        <v>-0.43000000000000682</v>
      </c>
      <c r="Z152" s="159">
        <f t="shared" si="67"/>
        <v>-2.8399999999999892</v>
      </c>
      <c r="AA152" s="159">
        <f t="shared" si="67"/>
        <v>1.9299999999999926</v>
      </c>
      <c r="AB152" s="159">
        <f t="shared" si="67"/>
        <v>1.3100000000000023</v>
      </c>
      <c r="AC152" s="159">
        <f t="shared" si="67"/>
        <v>-5.9700000000000131</v>
      </c>
      <c r="AD152" s="159">
        <f t="shared" si="67"/>
        <v>5.3600000000000136</v>
      </c>
      <c r="AE152" s="159">
        <f t="shared" si="67"/>
        <v>-0.65000000000000568</v>
      </c>
      <c r="AF152" s="159">
        <f t="shared" si="67"/>
        <v>-0.67000000000000171</v>
      </c>
      <c r="AG152" s="159">
        <f t="shared" si="67"/>
        <v>-1.2399999999999949</v>
      </c>
      <c r="AH152" s="159">
        <f t="shared" si="67"/>
        <v>1.1899999999999977</v>
      </c>
      <c r="AI152" s="159">
        <f t="shared" si="67"/>
        <v>-1.4399999999999977</v>
      </c>
      <c r="AJ152" s="159">
        <f t="shared" si="67"/>
        <v>-4.0000000000006253E-2</v>
      </c>
      <c r="AK152" s="159">
        <f t="shared" si="67"/>
        <v>0.19000000000001194</v>
      </c>
      <c r="AL152" s="159">
        <f t="shared" si="67"/>
        <v>-1.2400000000000091</v>
      </c>
    </row>
    <row r="153" spans="1:38" x14ac:dyDescent="0.2">
      <c r="A153" s="181">
        <v>373950099204101</v>
      </c>
      <c r="B153" s="119" t="s">
        <v>172</v>
      </c>
      <c r="C153" s="123">
        <v>64.06</v>
      </c>
      <c r="D153" s="123">
        <v>64.599999999999994</v>
      </c>
      <c r="E153" s="123">
        <v>64.180000000000007</v>
      </c>
      <c r="F153" s="123">
        <v>63.08</v>
      </c>
      <c r="G153" s="123">
        <v>62.22</v>
      </c>
      <c r="H153" s="123">
        <v>61.89</v>
      </c>
      <c r="I153" s="123">
        <v>61.49</v>
      </c>
      <c r="J153" s="123">
        <v>61.88</v>
      </c>
      <c r="K153" s="123">
        <v>62.96</v>
      </c>
      <c r="L153" s="123">
        <v>64.3</v>
      </c>
      <c r="M153" s="123">
        <v>65.430000000000007</v>
      </c>
      <c r="N153" s="123">
        <v>66.040000000000006</v>
      </c>
      <c r="O153" s="123">
        <v>67.400000000000006</v>
      </c>
      <c r="P153" s="123">
        <v>67.39</v>
      </c>
      <c r="Q153" s="124">
        <v>66.86</v>
      </c>
      <c r="R153" s="3">
        <v>66.239999999999995</v>
      </c>
      <c r="S153" s="3">
        <v>66.27</v>
      </c>
      <c r="V153" s="159">
        <f t="shared" si="68"/>
        <v>-0.53999999999999204</v>
      </c>
      <c r="W153" s="159">
        <f t="shared" si="67"/>
        <v>0.41999999999998749</v>
      </c>
      <c r="X153" s="159">
        <f t="shared" si="67"/>
        <v>1.1000000000000085</v>
      </c>
      <c r="Y153" s="159">
        <f t="shared" si="67"/>
        <v>0.85999999999999943</v>
      </c>
      <c r="Z153" s="159">
        <f t="shared" si="67"/>
        <v>0.32999999999999829</v>
      </c>
      <c r="AA153" s="159">
        <f t="shared" si="67"/>
        <v>0.39999999999999858</v>
      </c>
      <c r="AB153" s="159">
        <f t="shared" si="67"/>
        <v>-0.39000000000000057</v>
      </c>
      <c r="AC153" s="159">
        <f t="shared" si="67"/>
        <v>-1.0799999999999983</v>
      </c>
      <c r="AD153" s="159">
        <f t="shared" si="67"/>
        <v>-1.3399999999999963</v>
      </c>
      <c r="AE153" s="159">
        <f t="shared" si="67"/>
        <v>-1.1300000000000097</v>
      </c>
      <c r="AF153" s="159">
        <f t="shared" si="67"/>
        <v>-0.60999999999999943</v>
      </c>
      <c r="AG153" s="159">
        <f t="shared" si="67"/>
        <v>-1.3599999999999994</v>
      </c>
      <c r="AH153" s="159">
        <f t="shared" si="67"/>
        <v>1.0000000000005116E-2</v>
      </c>
      <c r="AI153" s="159">
        <f t="shared" si="67"/>
        <v>0.53000000000000114</v>
      </c>
      <c r="AJ153" s="159">
        <f t="shared" si="67"/>
        <v>0.62000000000000455</v>
      </c>
      <c r="AK153" s="159">
        <f t="shared" si="67"/>
        <v>-3.0000000000001137E-2</v>
      </c>
      <c r="AL153" s="159"/>
    </row>
    <row r="154" spans="1:38" x14ac:dyDescent="0.2">
      <c r="A154" s="181">
        <v>374908098542801</v>
      </c>
      <c r="B154" s="119" t="s">
        <v>173</v>
      </c>
      <c r="C154" s="123">
        <v>24.93</v>
      </c>
      <c r="D154" s="123">
        <v>24.04</v>
      </c>
      <c r="E154" s="123">
        <v>21.15</v>
      </c>
      <c r="F154" s="123">
        <v>17.11</v>
      </c>
      <c r="G154" s="123">
        <v>17.059999999999999</v>
      </c>
      <c r="H154" s="123">
        <v>18.66</v>
      </c>
      <c r="I154" s="123">
        <v>18.89</v>
      </c>
      <c r="J154" s="123">
        <v>21.18</v>
      </c>
      <c r="K154" s="123">
        <v>24.24</v>
      </c>
      <c r="L154" s="123">
        <v>26.8</v>
      </c>
      <c r="M154" s="123">
        <v>26.59</v>
      </c>
      <c r="N154" s="123">
        <v>24.94</v>
      </c>
      <c r="O154" s="123">
        <v>28.18</v>
      </c>
      <c r="P154" s="123">
        <v>20.7</v>
      </c>
      <c r="Q154" s="3">
        <v>23.85</v>
      </c>
      <c r="R154" s="3">
        <v>18.350000000000001</v>
      </c>
      <c r="S154" s="3">
        <v>18.89</v>
      </c>
      <c r="T154" s="3">
        <v>24</v>
      </c>
      <c r="V154" s="159">
        <f t="shared" si="68"/>
        <v>0.89000000000000057</v>
      </c>
      <c r="W154" s="159">
        <f t="shared" si="67"/>
        <v>2.8900000000000006</v>
      </c>
      <c r="X154" s="159">
        <f t="shared" si="67"/>
        <v>4.0399999999999991</v>
      </c>
      <c r="Y154" s="159">
        <f t="shared" si="67"/>
        <v>5.0000000000000711E-2</v>
      </c>
      <c r="Z154" s="159">
        <f t="shared" si="67"/>
        <v>-1.6000000000000014</v>
      </c>
      <c r="AA154" s="159">
        <f t="shared" si="67"/>
        <v>-0.23000000000000043</v>
      </c>
      <c r="AB154" s="159">
        <f t="shared" si="67"/>
        <v>-2.2899999999999991</v>
      </c>
      <c r="AC154" s="159">
        <f t="shared" si="67"/>
        <v>-3.0599999999999987</v>
      </c>
      <c r="AD154" s="159">
        <f t="shared" si="67"/>
        <v>-2.5600000000000023</v>
      </c>
      <c r="AE154" s="159">
        <f t="shared" si="67"/>
        <v>0.21000000000000085</v>
      </c>
      <c r="AF154" s="159">
        <f t="shared" si="67"/>
        <v>1.6499999999999986</v>
      </c>
      <c r="AG154" s="159">
        <f t="shared" si="67"/>
        <v>-3.2399999999999984</v>
      </c>
      <c r="AH154" s="159">
        <f t="shared" si="67"/>
        <v>7.48</v>
      </c>
      <c r="AI154" s="159">
        <f t="shared" si="67"/>
        <v>-3.1500000000000021</v>
      </c>
      <c r="AJ154" s="159">
        <f t="shared" si="67"/>
        <v>5.5</v>
      </c>
      <c r="AK154" s="159">
        <f t="shared" si="67"/>
        <v>-0.53999999999999915</v>
      </c>
      <c r="AL154" s="159">
        <f t="shared" si="67"/>
        <v>-5.1099999999999994</v>
      </c>
    </row>
    <row r="155" spans="1:38" x14ac:dyDescent="0.2">
      <c r="A155" s="181">
        <v>374255099033901</v>
      </c>
      <c r="B155" s="119" t="s">
        <v>174</v>
      </c>
      <c r="C155" s="126">
        <v>30.64</v>
      </c>
      <c r="D155" s="126">
        <v>30.38</v>
      </c>
      <c r="E155" s="126">
        <v>30.56</v>
      </c>
      <c r="F155" s="126">
        <v>25.59</v>
      </c>
      <c r="G155" s="126">
        <v>24.58</v>
      </c>
      <c r="H155" s="126">
        <v>25.79</v>
      </c>
      <c r="I155" s="126">
        <v>26.12</v>
      </c>
      <c r="J155" s="126">
        <v>26.39</v>
      </c>
      <c r="K155" s="126">
        <v>31.39</v>
      </c>
      <c r="L155" s="126">
        <v>33.450000000000003</v>
      </c>
      <c r="M155" s="126">
        <v>35.15</v>
      </c>
      <c r="N155" s="126">
        <v>35.61</v>
      </c>
      <c r="O155" s="126">
        <v>37.549999999999997</v>
      </c>
      <c r="P155" s="126">
        <v>35.549999999999997</v>
      </c>
      <c r="Q155" s="126">
        <v>34.369999999999997</v>
      </c>
      <c r="R155" s="3">
        <v>32.04</v>
      </c>
      <c r="S155" s="3">
        <v>33.130000000000003</v>
      </c>
      <c r="T155" s="3">
        <v>36.36</v>
      </c>
      <c r="V155" s="159">
        <f t="shared" si="68"/>
        <v>0.26000000000000156</v>
      </c>
      <c r="W155" s="159">
        <f t="shared" si="67"/>
        <v>-0.17999999999999972</v>
      </c>
      <c r="X155" s="159">
        <f t="shared" si="67"/>
        <v>4.9699999999999989</v>
      </c>
      <c r="Y155" s="159">
        <f t="shared" si="67"/>
        <v>1.0100000000000016</v>
      </c>
      <c r="Z155" s="159">
        <f t="shared" si="67"/>
        <v>-1.2100000000000009</v>
      </c>
      <c r="AA155" s="159">
        <f t="shared" si="67"/>
        <v>-0.33000000000000185</v>
      </c>
      <c r="AB155" s="159">
        <f t="shared" si="67"/>
        <v>-0.26999999999999957</v>
      </c>
      <c r="AC155" s="159">
        <f t="shared" si="67"/>
        <v>-5</v>
      </c>
      <c r="AD155" s="159">
        <f t="shared" si="67"/>
        <v>-2.0600000000000023</v>
      </c>
      <c r="AE155" s="159">
        <f t="shared" si="67"/>
        <v>-1.6999999999999957</v>
      </c>
      <c r="AF155" s="159">
        <f t="shared" si="67"/>
        <v>-0.46000000000000085</v>
      </c>
      <c r="AG155" s="159">
        <f t="shared" si="67"/>
        <v>-1.9399999999999977</v>
      </c>
      <c r="AH155" s="159">
        <f t="shared" si="67"/>
        <v>2</v>
      </c>
      <c r="AI155" s="159">
        <f t="shared" si="67"/>
        <v>1.1799999999999997</v>
      </c>
      <c r="AJ155" s="159">
        <f t="shared" si="67"/>
        <v>2.3299999999999983</v>
      </c>
      <c r="AK155" s="159">
        <f t="shared" si="67"/>
        <v>-1.0900000000000034</v>
      </c>
      <c r="AL155" s="159">
        <f t="shared" si="67"/>
        <v>-3.2299999999999969</v>
      </c>
    </row>
    <row r="156" spans="1:38" x14ac:dyDescent="0.2">
      <c r="A156" s="181">
        <v>374111099070401</v>
      </c>
      <c r="B156" s="119" t="s">
        <v>175</v>
      </c>
      <c r="C156" s="123">
        <v>36.49</v>
      </c>
      <c r="D156" s="123">
        <v>36.03</v>
      </c>
      <c r="E156" s="123">
        <v>35.53</v>
      </c>
      <c r="F156" s="123">
        <v>32.700000000000003</v>
      </c>
      <c r="G156" s="123">
        <v>32.340000000000003</v>
      </c>
      <c r="H156" s="123">
        <v>32.200000000000003</v>
      </c>
      <c r="I156" s="123">
        <v>32.14</v>
      </c>
      <c r="J156" s="123">
        <v>33.53</v>
      </c>
      <c r="K156" s="123">
        <v>35.78</v>
      </c>
      <c r="L156" s="123">
        <v>37.57</v>
      </c>
      <c r="M156" s="123">
        <v>38.78</v>
      </c>
      <c r="N156" s="123">
        <v>38.9</v>
      </c>
      <c r="O156" s="123">
        <v>41.29</v>
      </c>
      <c r="P156" s="123">
        <v>39.93</v>
      </c>
      <c r="Q156" s="124">
        <v>38.57</v>
      </c>
      <c r="R156" s="3">
        <v>37.81</v>
      </c>
      <c r="S156" s="3">
        <v>38.549999999999997</v>
      </c>
      <c r="T156" s="3">
        <v>41.22</v>
      </c>
      <c r="V156" s="159">
        <f t="shared" si="68"/>
        <v>0.46000000000000085</v>
      </c>
      <c r="W156" s="159">
        <f t="shared" si="67"/>
        <v>0.5</v>
      </c>
      <c r="X156" s="159">
        <f t="shared" si="67"/>
        <v>2.8299999999999983</v>
      </c>
      <c r="Y156" s="159">
        <f t="shared" si="67"/>
        <v>0.35999999999999943</v>
      </c>
      <c r="Z156" s="159">
        <f t="shared" si="67"/>
        <v>0.14000000000000057</v>
      </c>
      <c r="AA156" s="159">
        <f t="shared" si="67"/>
        <v>6.0000000000002274E-2</v>
      </c>
      <c r="AB156" s="159">
        <f t="shared" si="67"/>
        <v>-1.3900000000000006</v>
      </c>
      <c r="AC156" s="159">
        <f t="shared" si="67"/>
        <v>-2.25</v>
      </c>
      <c r="AD156" s="159">
        <f t="shared" si="67"/>
        <v>-1.7899999999999991</v>
      </c>
      <c r="AE156" s="159">
        <f t="shared" si="67"/>
        <v>-1.2100000000000009</v>
      </c>
      <c r="AF156" s="159">
        <f t="shared" si="67"/>
        <v>-0.11999999999999744</v>
      </c>
      <c r="AG156" s="159">
        <f t="shared" si="67"/>
        <v>-2.3900000000000006</v>
      </c>
      <c r="AH156" s="159">
        <f t="shared" si="67"/>
        <v>1.3599999999999994</v>
      </c>
      <c r="AI156" s="159">
        <f t="shared" si="67"/>
        <v>1.3599999999999994</v>
      </c>
      <c r="AJ156" s="159">
        <f t="shared" si="67"/>
        <v>0.75999999999999801</v>
      </c>
      <c r="AK156" s="159">
        <f t="shared" si="67"/>
        <v>-0.73999999999999488</v>
      </c>
      <c r="AL156" s="159">
        <f t="shared" si="67"/>
        <v>-2.6700000000000017</v>
      </c>
    </row>
    <row r="157" spans="1:38" x14ac:dyDescent="0.2">
      <c r="A157" s="181">
        <v>373938099043601</v>
      </c>
      <c r="B157" s="119" t="s">
        <v>176</v>
      </c>
      <c r="C157" s="127">
        <v>69.62</v>
      </c>
      <c r="D157" s="127">
        <v>68.930000000000007</v>
      </c>
      <c r="E157" s="127">
        <v>68.92</v>
      </c>
      <c r="F157" s="127">
        <v>67.31</v>
      </c>
      <c r="G157" s="127">
        <v>65.84</v>
      </c>
      <c r="H157" s="127">
        <v>65.62</v>
      </c>
      <c r="I157" s="127">
        <v>65.48</v>
      </c>
      <c r="J157" s="127">
        <v>66.489999999999995</v>
      </c>
      <c r="K157" s="127">
        <v>68.069999999999993</v>
      </c>
      <c r="L157" s="127">
        <v>69.38</v>
      </c>
      <c r="M157" s="127">
        <v>70.760000000000005</v>
      </c>
      <c r="N157" s="127">
        <v>71.19</v>
      </c>
      <c r="O157" s="127">
        <v>72.58</v>
      </c>
      <c r="P157" s="127">
        <v>72.040000000000006</v>
      </c>
      <c r="Q157" s="127">
        <v>71.47</v>
      </c>
      <c r="R157" s="3">
        <v>70.319999999999993</v>
      </c>
      <c r="S157" s="3">
        <v>70.489999999999995</v>
      </c>
      <c r="T157" s="3">
        <v>72.41</v>
      </c>
      <c r="V157" s="159">
        <f t="shared" si="68"/>
        <v>0.68999999999999773</v>
      </c>
      <c r="W157" s="159">
        <f t="shared" si="67"/>
        <v>1.0000000000005116E-2</v>
      </c>
      <c r="X157" s="159">
        <f t="shared" si="67"/>
        <v>1.6099999999999994</v>
      </c>
      <c r="Y157" s="159">
        <f t="shared" si="67"/>
        <v>1.4699999999999989</v>
      </c>
      <c r="Z157" s="159">
        <f t="shared" si="67"/>
        <v>0.21999999999999886</v>
      </c>
      <c r="AA157" s="159">
        <f t="shared" si="67"/>
        <v>0.14000000000000057</v>
      </c>
      <c r="AB157" s="159">
        <f t="shared" si="67"/>
        <v>-1.0099999999999909</v>
      </c>
      <c r="AC157" s="159">
        <f t="shared" si="67"/>
        <v>-1.5799999999999983</v>
      </c>
      <c r="AD157" s="159">
        <f t="shared" si="67"/>
        <v>-1.3100000000000023</v>
      </c>
      <c r="AE157" s="159">
        <f t="shared" si="67"/>
        <v>-1.3800000000000097</v>
      </c>
      <c r="AF157" s="159">
        <f t="shared" si="67"/>
        <v>-0.42999999999999261</v>
      </c>
      <c r="AG157" s="159">
        <f t="shared" si="67"/>
        <v>-1.3900000000000006</v>
      </c>
      <c r="AH157" s="159">
        <f t="shared" si="67"/>
        <v>0.53999999999999204</v>
      </c>
      <c r="AI157" s="159">
        <f t="shared" si="67"/>
        <v>0.57000000000000739</v>
      </c>
      <c r="AJ157" s="159">
        <f t="shared" si="67"/>
        <v>1.1500000000000057</v>
      </c>
      <c r="AK157" s="159">
        <f t="shared" si="67"/>
        <v>-0.17000000000000171</v>
      </c>
      <c r="AL157" s="159">
        <f t="shared" si="67"/>
        <v>-1.9200000000000017</v>
      </c>
    </row>
    <row r="158" spans="1:38" x14ac:dyDescent="0.2">
      <c r="A158" s="181">
        <v>374201099135401</v>
      </c>
      <c r="B158" s="119" t="s">
        <v>177</v>
      </c>
      <c r="C158" s="128">
        <v>29.09</v>
      </c>
      <c r="D158" s="128">
        <v>28.89</v>
      </c>
      <c r="E158" s="128">
        <v>27.46</v>
      </c>
      <c r="F158" s="128">
        <v>26.33</v>
      </c>
      <c r="G158" s="128">
        <v>26.33</v>
      </c>
      <c r="H158" s="128">
        <v>26.46</v>
      </c>
      <c r="I158" s="128">
        <v>26.67</v>
      </c>
      <c r="J158" s="128">
        <v>25.22</v>
      </c>
      <c r="K158" s="128">
        <v>29.52</v>
      </c>
      <c r="L158" s="128">
        <v>31.09</v>
      </c>
      <c r="M158" s="128">
        <v>32.72</v>
      </c>
      <c r="N158" s="128">
        <v>33.92</v>
      </c>
      <c r="O158" s="128">
        <v>35.24</v>
      </c>
      <c r="P158" s="128">
        <v>33.950000000000003</v>
      </c>
      <c r="Q158" s="128">
        <v>34.21</v>
      </c>
      <c r="R158" s="3">
        <v>34.119999999999997</v>
      </c>
      <c r="S158" s="3">
        <v>34.69</v>
      </c>
      <c r="T158" s="3">
        <v>36.26</v>
      </c>
      <c r="V158" s="159">
        <f t="shared" si="68"/>
        <v>0.19999999999999929</v>
      </c>
      <c r="W158" s="159">
        <f t="shared" si="67"/>
        <v>1.4299999999999997</v>
      </c>
      <c r="X158" s="159">
        <f t="shared" si="67"/>
        <v>1.1300000000000026</v>
      </c>
      <c r="Y158" s="159">
        <f t="shared" si="67"/>
        <v>0</v>
      </c>
      <c r="Z158" s="159">
        <f t="shared" si="67"/>
        <v>-0.13000000000000256</v>
      </c>
      <c r="AA158" s="159">
        <f t="shared" si="67"/>
        <v>-0.21000000000000085</v>
      </c>
      <c r="AB158" s="159">
        <f t="shared" si="67"/>
        <v>1.4500000000000028</v>
      </c>
      <c r="AC158" s="159">
        <f t="shared" si="67"/>
        <v>-4.3000000000000007</v>
      </c>
      <c r="AD158" s="159">
        <f t="shared" si="67"/>
        <v>-1.5700000000000003</v>
      </c>
      <c r="AE158" s="159">
        <f t="shared" si="67"/>
        <v>-1.629999999999999</v>
      </c>
      <c r="AF158" s="159">
        <f t="shared" si="67"/>
        <v>-1.2000000000000028</v>
      </c>
      <c r="AG158" s="159">
        <f t="shared" si="67"/>
        <v>-1.3200000000000003</v>
      </c>
      <c r="AH158" s="159">
        <f t="shared" si="67"/>
        <v>1.2899999999999991</v>
      </c>
      <c r="AI158" s="159">
        <f t="shared" si="67"/>
        <v>-0.25999999999999801</v>
      </c>
      <c r="AJ158" s="159">
        <f t="shared" si="67"/>
        <v>9.0000000000003411E-2</v>
      </c>
      <c r="AK158" s="159">
        <f t="shared" si="67"/>
        <v>-0.57000000000000028</v>
      </c>
      <c r="AL158" s="159">
        <f t="shared" ref="AL158:AL165" si="69">S158-T158</f>
        <v>-1.5700000000000003</v>
      </c>
    </row>
    <row r="159" spans="1:38" x14ac:dyDescent="0.2">
      <c r="A159" s="181">
        <v>374050099161301</v>
      </c>
      <c r="B159" s="119" t="s">
        <v>178</v>
      </c>
      <c r="C159" s="123">
        <v>29.23</v>
      </c>
      <c r="D159" s="123">
        <v>28.32</v>
      </c>
      <c r="E159" s="123">
        <v>28.32</v>
      </c>
      <c r="F159" s="123">
        <v>26.81</v>
      </c>
      <c r="G159" s="123">
        <v>26.49</v>
      </c>
      <c r="H159" s="123">
        <v>27.71</v>
      </c>
      <c r="I159" s="123">
        <v>27.76</v>
      </c>
      <c r="J159" s="123">
        <v>27.52</v>
      </c>
      <c r="K159" s="123">
        <v>28.81</v>
      </c>
      <c r="L159" s="123">
        <v>30.24</v>
      </c>
      <c r="M159" s="123">
        <v>34.229999999999997</v>
      </c>
      <c r="N159" s="123">
        <v>32.53</v>
      </c>
      <c r="O159" s="123">
        <v>34.14</v>
      </c>
      <c r="P159" s="123">
        <v>33.409999999999997</v>
      </c>
      <c r="Q159" s="124">
        <v>33.369999999999997</v>
      </c>
      <c r="R159" s="3">
        <v>33.729999999999997</v>
      </c>
      <c r="S159" s="3">
        <v>34.07</v>
      </c>
      <c r="T159" s="3">
        <v>35.770000000000003</v>
      </c>
      <c r="V159" s="159">
        <f t="shared" si="68"/>
        <v>0.91000000000000014</v>
      </c>
      <c r="W159" s="159">
        <f t="shared" ref="W159:W165" si="70">D159-E159</f>
        <v>0</v>
      </c>
      <c r="X159" s="159">
        <f t="shared" ref="X159:X165" si="71">E159-F159</f>
        <v>1.5100000000000016</v>
      </c>
      <c r="Y159" s="159">
        <f t="shared" ref="Y159:Y165" si="72">F159-G159</f>
        <v>0.32000000000000028</v>
      </c>
      <c r="Z159" s="159">
        <f t="shared" ref="Z159:Z165" si="73">G159-H159</f>
        <v>-1.2200000000000024</v>
      </c>
      <c r="AA159" s="159">
        <f t="shared" ref="AA159:AA165" si="74">H159-I159</f>
        <v>-5.0000000000000711E-2</v>
      </c>
      <c r="AB159" s="159">
        <f t="shared" ref="AB159:AB165" si="75">I159-J159</f>
        <v>0.24000000000000199</v>
      </c>
      <c r="AC159" s="159">
        <f t="shared" ref="AC159:AC165" si="76">J159-K159</f>
        <v>-1.2899999999999991</v>
      </c>
      <c r="AD159" s="159">
        <f t="shared" ref="AD159:AD165" si="77">K159-L159</f>
        <v>-1.4299999999999997</v>
      </c>
      <c r="AE159" s="159">
        <f t="shared" ref="AE159:AE165" si="78">L159-M159</f>
        <v>-3.9899999999999984</v>
      </c>
      <c r="AF159" s="159">
        <f t="shared" ref="AF159:AF165" si="79">M159-N159</f>
        <v>1.6999999999999957</v>
      </c>
      <c r="AG159" s="159">
        <f t="shared" ref="AG159:AG165" si="80">N159-O159</f>
        <v>-1.6099999999999994</v>
      </c>
      <c r="AH159" s="159">
        <f t="shared" ref="AH159:AH165" si="81">O159-P159</f>
        <v>0.73000000000000398</v>
      </c>
      <c r="AI159" s="159">
        <f t="shared" ref="AI159:AI165" si="82">P159-Q159</f>
        <v>3.9999999999999147E-2</v>
      </c>
      <c r="AJ159" s="159">
        <f t="shared" ref="AJ159:AJ165" si="83">Q159-R159</f>
        <v>-0.35999999999999943</v>
      </c>
      <c r="AK159" s="159">
        <f t="shared" ref="AK159:AK165" si="84">R159-S159</f>
        <v>-0.34000000000000341</v>
      </c>
      <c r="AL159" s="159">
        <f t="shared" si="69"/>
        <v>-1.7000000000000028</v>
      </c>
    </row>
    <row r="160" spans="1:38" x14ac:dyDescent="0.2">
      <c r="A160" s="181">
        <v>373917099140101</v>
      </c>
      <c r="B160" s="119" t="s">
        <v>179</v>
      </c>
      <c r="C160" s="123"/>
      <c r="D160" s="123">
        <v>37.869999999999997</v>
      </c>
      <c r="E160" s="123">
        <v>37.54</v>
      </c>
      <c r="F160" s="123">
        <v>36.869999999999997</v>
      </c>
      <c r="G160" s="123">
        <v>36.15</v>
      </c>
      <c r="H160" s="123">
        <v>35.82</v>
      </c>
      <c r="I160" s="123">
        <v>36.1</v>
      </c>
      <c r="J160" s="123">
        <v>36.29</v>
      </c>
      <c r="K160" s="123">
        <v>38.04</v>
      </c>
      <c r="L160" s="123">
        <v>39.43</v>
      </c>
      <c r="M160" s="123">
        <v>40.69</v>
      </c>
      <c r="N160" s="123">
        <v>41.63</v>
      </c>
      <c r="O160" s="123">
        <v>43.19</v>
      </c>
      <c r="P160" s="123">
        <v>41.9</v>
      </c>
      <c r="Q160" s="124">
        <v>42.02</v>
      </c>
      <c r="R160" s="3">
        <v>42.84</v>
      </c>
      <c r="S160" s="3">
        <v>43.04</v>
      </c>
      <c r="T160" s="3">
        <v>44.59</v>
      </c>
      <c r="V160" s="159"/>
      <c r="W160" s="159">
        <f t="shared" si="70"/>
        <v>0.32999999999999829</v>
      </c>
      <c r="X160" s="159">
        <f t="shared" si="71"/>
        <v>0.67000000000000171</v>
      </c>
      <c r="Y160" s="159">
        <f t="shared" si="72"/>
        <v>0.71999999999999886</v>
      </c>
      <c r="Z160" s="159">
        <f t="shared" si="73"/>
        <v>0.32999999999999829</v>
      </c>
      <c r="AA160" s="159">
        <f t="shared" si="74"/>
        <v>-0.28000000000000114</v>
      </c>
      <c r="AB160" s="159">
        <f t="shared" si="75"/>
        <v>-0.18999999999999773</v>
      </c>
      <c r="AC160" s="159">
        <f t="shared" si="76"/>
        <v>-1.75</v>
      </c>
      <c r="AD160" s="159">
        <f t="shared" si="77"/>
        <v>-1.3900000000000006</v>
      </c>
      <c r="AE160" s="159">
        <f t="shared" si="78"/>
        <v>-1.259999999999998</v>
      </c>
      <c r="AF160" s="159">
        <f t="shared" si="79"/>
        <v>-0.94000000000000483</v>
      </c>
      <c r="AG160" s="159">
        <f t="shared" si="80"/>
        <v>-1.5599999999999952</v>
      </c>
      <c r="AH160" s="159">
        <f t="shared" si="81"/>
        <v>1.2899999999999991</v>
      </c>
      <c r="AI160" s="159">
        <f t="shared" si="82"/>
        <v>-0.12000000000000455</v>
      </c>
      <c r="AJ160" s="159">
        <f t="shared" si="83"/>
        <v>-0.82000000000000028</v>
      </c>
      <c r="AK160" s="159">
        <f t="shared" si="84"/>
        <v>-0.19999999999999574</v>
      </c>
      <c r="AL160" s="159">
        <f t="shared" si="69"/>
        <v>-1.5500000000000043</v>
      </c>
    </row>
    <row r="161" spans="1:38" x14ac:dyDescent="0.2">
      <c r="A161" s="181">
        <v>373612099093801</v>
      </c>
      <c r="B161" s="119" t="s">
        <v>180</v>
      </c>
      <c r="C161" s="129">
        <v>100.13</v>
      </c>
      <c r="D161" s="129">
        <v>100.23</v>
      </c>
      <c r="E161" s="129">
        <v>99.99</v>
      </c>
      <c r="F161" s="129">
        <v>99.62</v>
      </c>
      <c r="G161" s="129">
        <v>98.76</v>
      </c>
      <c r="H161" s="129">
        <v>98.19</v>
      </c>
      <c r="I161" s="129">
        <v>97.63</v>
      </c>
      <c r="J161" s="129"/>
      <c r="K161" s="129">
        <v>98.57</v>
      </c>
      <c r="L161" s="129">
        <v>99.72</v>
      </c>
      <c r="M161" s="129">
        <v>100.71</v>
      </c>
      <c r="N161" s="129">
        <v>101.47</v>
      </c>
      <c r="O161" s="129">
        <v>102.39</v>
      </c>
      <c r="P161" s="129">
        <v>102.43</v>
      </c>
      <c r="Q161" s="129">
        <v>102.39</v>
      </c>
      <c r="R161" s="3">
        <v>102.25</v>
      </c>
      <c r="S161" s="3">
        <v>101.65</v>
      </c>
      <c r="T161" s="3">
        <v>102.27</v>
      </c>
      <c r="V161" s="159">
        <f t="shared" si="68"/>
        <v>-0.10000000000000853</v>
      </c>
      <c r="W161" s="159">
        <f t="shared" si="70"/>
        <v>0.24000000000000909</v>
      </c>
      <c r="X161" s="159">
        <f t="shared" si="71"/>
        <v>0.36999999999999034</v>
      </c>
      <c r="Y161" s="159">
        <f t="shared" si="72"/>
        <v>0.85999999999999943</v>
      </c>
      <c r="Z161" s="159">
        <f t="shared" si="73"/>
        <v>0.57000000000000739</v>
      </c>
      <c r="AA161" s="159">
        <f t="shared" si="74"/>
        <v>0.56000000000000227</v>
      </c>
      <c r="AB161" s="159"/>
      <c r="AC161" s="159"/>
      <c r="AD161" s="159">
        <f t="shared" si="77"/>
        <v>-1.1500000000000057</v>
      </c>
      <c r="AE161" s="159">
        <f t="shared" si="78"/>
        <v>-0.98999999999999488</v>
      </c>
      <c r="AF161" s="159">
        <f t="shared" si="79"/>
        <v>-0.76000000000000512</v>
      </c>
      <c r="AG161" s="159">
        <f t="shared" si="80"/>
        <v>-0.92000000000000171</v>
      </c>
      <c r="AH161" s="159">
        <f t="shared" si="81"/>
        <v>-4.0000000000006253E-2</v>
      </c>
      <c r="AI161" s="159">
        <f t="shared" si="82"/>
        <v>4.0000000000006253E-2</v>
      </c>
      <c r="AJ161" s="159">
        <f t="shared" si="83"/>
        <v>0.14000000000000057</v>
      </c>
      <c r="AK161" s="159">
        <f t="shared" si="84"/>
        <v>0.59999999999999432</v>
      </c>
      <c r="AL161" s="159">
        <f t="shared" si="69"/>
        <v>-0.61999999999999034</v>
      </c>
    </row>
    <row r="162" spans="1:38" x14ac:dyDescent="0.2">
      <c r="A162" s="181">
        <v>373517099201701</v>
      </c>
      <c r="B162" s="119" t="s">
        <v>181</v>
      </c>
      <c r="C162" s="130">
        <v>91.32</v>
      </c>
      <c r="D162" s="130">
        <v>91.76</v>
      </c>
      <c r="E162" s="130">
        <v>91.96</v>
      </c>
      <c r="F162" s="130">
        <v>92.28</v>
      </c>
      <c r="G162" s="130">
        <v>92.58</v>
      </c>
      <c r="H162" s="130">
        <v>92.69</v>
      </c>
      <c r="I162" s="130">
        <v>92.6</v>
      </c>
      <c r="J162" s="130">
        <v>92.83</v>
      </c>
      <c r="K162" s="130">
        <v>93.05</v>
      </c>
      <c r="L162" s="130">
        <v>93.78</v>
      </c>
      <c r="M162" s="130">
        <v>96.83</v>
      </c>
      <c r="N162" s="130">
        <v>95.13</v>
      </c>
      <c r="O162" s="130">
        <v>95.69</v>
      </c>
      <c r="P162" s="130">
        <v>95.29</v>
      </c>
      <c r="Q162" s="130">
        <v>95.54</v>
      </c>
      <c r="R162" s="3">
        <v>95.73</v>
      </c>
      <c r="S162" s="3">
        <v>95.49</v>
      </c>
      <c r="T162" s="3">
        <v>96.05</v>
      </c>
      <c r="V162" s="159">
        <f t="shared" si="68"/>
        <v>-0.44000000000001194</v>
      </c>
      <c r="W162" s="159">
        <f t="shared" si="70"/>
        <v>-0.19999999999998863</v>
      </c>
      <c r="X162" s="159">
        <f t="shared" si="71"/>
        <v>-0.32000000000000739</v>
      </c>
      <c r="Y162" s="159">
        <f t="shared" si="72"/>
        <v>-0.29999999999999716</v>
      </c>
      <c r="Z162" s="159">
        <f t="shared" si="73"/>
        <v>-0.10999999999999943</v>
      </c>
      <c r="AA162" s="159">
        <f t="shared" si="74"/>
        <v>9.0000000000003411E-2</v>
      </c>
      <c r="AB162" s="159">
        <f t="shared" si="75"/>
        <v>-0.23000000000000398</v>
      </c>
      <c r="AC162" s="159">
        <f t="shared" si="76"/>
        <v>-0.21999999999999886</v>
      </c>
      <c r="AD162" s="159">
        <f t="shared" si="77"/>
        <v>-0.73000000000000398</v>
      </c>
      <c r="AE162" s="159">
        <f t="shared" si="78"/>
        <v>-3.0499999999999972</v>
      </c>
      <c r="AF162" s="159">
        <f t="shared" si="79"/>
        <v>1.7000000000000028</v>
      </c>
      <c r="AG162" s="159">
        <f t="shared" si="80"/>
        <v>-0.56000000000000227</v>
      </c>
      <c r="AH162" s="159">
        <f t="shared" si="81"/>
        <v>0.39999999999999147</v>
      </c>
      <c r="AI162" s="159">
        <f t="shared" si="82"/>
        <v>-0.25</v>
      </c>
      <c r="AJ162" s="159">
        <f t="shared" si="83"/>
        <v>-0.18999999999999773</v>
      </c>
      <c r="AK162" s="159">
        <f t="shared" si="84"/>
        <v>0.24000000000000909</v>
      </c>
      <c r="AL162" s="159">
        <f t="shared" si="69"/>
        <v>-0.56000000000000227</v>
      </c>
    </row>
    <row r="163" spans="1:38" x14ac:dyDescent="0.2">
      <c r="A163" s="181">
        <v>373429099143301</v>
      </c>
      <c r="B163" s="119" t="s">
        <v>182</v>
      </c>
      <c r="C163" s="123">
        <v>115.24</v>
      </c>
      <c r="D163" s="123">
        <v>115.58</v>
      </c>
      <c r="E163" s="123">
        <v>115.59</v>
      </c>
      <c r="F163" s="123">
        <v>114.77</v>
      </c>
      <c r="G163" s="123">
        <v>111.75</v>
      </c>
      <c r="H163" s="123">
        <v>111.59</v>
      </c>
      <c r="I163" s="123">
        <v>110.95</v>
      </c>
      <c r="J163" s="123">
        <v>111.02</v>
      </c>
      <c r="K163" s="123">
        <v>111.34</v>
      </c>
      <c r="L163" s="123">
        <v>111.55</v>
      </c>
      <c r="M163" s="123">
        <v>112.48</v>
      </c>
      <c r="N163" s="123">
        <v>112.85</v>
      </c>
      <c r="O163" s="123">
        <v>113.85</v>
      </c>
      <c r="P163" s="123">
        <v>113.72</v>
      </c>
      <c r="Q163" s="124">
        <v>114.05</v>
      </c>
      <c r="R163" s="3">
        <v>113.61</v>
      </c>
      <c r="S163" s="3">
        <v>113.72</v>
      </c>
      <c r="T163" s="3">
        <v>114.95</v>
      </c>
      <c r="V163" s="159">
        <f t="shared" si="68"/>
        <v>-0.34000000000000341</v>
      </c>
      <c r="W163" s="159">
        <f t="shared" si="70"/>
        <v>-1.0000000000005116E-2</v>
      </c>
      <c r="X163" s="159">
        <f t="shared" si="71"/>
        <v>0.82000000000000739</v>
      </c>
      <c r="Y163" s="159">
        <f t="shared" si="72"/>
        <v>3.019999999999996</v>
      </c>
      <c r="Z163" s="159">
        <f t="shared" si="73"/>
        <v>0.15999999999999659</v>
      </c>
      <c r="AA163" s="159">
        <f t="shared" si="74"/>
        <v>0.64000000000000057</v>
      </c>
      <c r="AB163" s="159">
        <f t="shared" si="75"/>
        <v>-6.9999999999993179E-2</v>
      </c>
      <c r="AC163" s="159">
        <f t="shared" si="76"/>
        <v>-0.32000000000000739</v>
      </c>
      <c r="AD163" s="159">
        <f t="shared" si="77"/>
        <v>-0.20999999999999375</v>
      </c>
      <c r="AE163" s="159">
        <f t="shared" si="78"/>
        <v>-0.93000000000000682</v>
      </c>
      <c r="AF163" s="159">
        <f t="shared" si="79"/>
        <v>-0.36999999999999034</v>
      </c>
      <c r="AG163" s="159">
        <f t="shared" si="80"/>
        <v>-1</v>
      </c>
      <c r="AH163" s="159">
        <f t="shared" si="81"/>
        <v>0.12999999999999545</v>
      </c>
      <c r="AI163" s="159">
        <f t="shared" si="82"/>
        <v>-0.32999999999999829</v>
      </c>
      <c r="AJ163" s="159">
        <f t="shared" si="83"/>
        <v>0.43999999999999773</v>
      </c>
      <c r="AK163" s="159">
        <f t="shared" si="84"/>
        <v>-0.10999999999999943</v>
      </c>
      <c r="AL163" s="159">
        <f t="shared" si="69"/>
        <v>-1.230000000000004</v>
      </c>
    </row>
    <row r="164" spans="1:38" x14ac:dyDescent="0.2">
      <c r="A164" s="181">
        <v>373729099224501</v>
      </c>
      <c r="B164" s="119" t="s">
        <v>183</v>
      </c>
      <c r="C164" s="131">
        <v>99.38</v>
      </c>
      <c r="D164" s="131">
        <v>99.73</v>
      </c>
      <c r="E164" s="131">
        <v>100.12</v>
      </c>
      <c r="F164" s="131">
        <v>100.19</v>
      </c>
      <c r="G164" s="131">
        <v>100.58</v>
      </c>
      <c r="H164" s="131">
        <v>100.65</v>
      </c>
      <c r="I164" s="131">
        <v>100.92</v>
      </c>
      <c r="J164" s="131">
        <v>101.74</v>
      </c>
      <c r="K164" s="131">
        <v>104.91</v>
      </c>
      <c r="L164" s="131"/>
      <c r="M164" s="131">
        <v>104.07</v>
      </c>
      <c r="N164" s="131">
        <v>104.66</v>
      </c>
      <c r="O164" s="131">
        <v>105.53</v>
      </c>
      <c r="P164" s="131">
        <v>104.55</v>
      </c>
      <c r="Q164" s="131">
        <v>105.04</v>
      </c>
      <c r="R164" s="3">
        <v>105.79</v>
      </c>
      <c r="S164" s="3">
        <v>105.69</v>
      </c>
      <c r="T164" s="3">
        <v>107.51</v>
      </c>
      <c r="V164" s="159">
        <f t="shared" si="68"/>
        <v>-0.35000000000000853</v>
      </c>
      <c r="W164" s="159">
        <f t="shared" si="70"/>
        <v>-0.39000000000000057</v>
      </c>
      <c r="X164" s="159">
        <f t="shared" si="71"/>
        <v>-6.9999999999993179E-2</v>
      </c>
      <c r="Y164" s="159">
        <f t="shared" si="72"/>
        <v>-0.39000000000000057</v>
      </c>
      <c r="Z164" s="159">
        <f t="shared" si="73"/>
        <v>-7.000000000000739E-2</v>
      </c>
      <c r="AA164" s="159">
        <f t="shared" si="74"/>
        <v>-0.26999999999999602</v>
      </c>
      <c r="AB164" s="159">
        <f t="shared" si="75"/>
        <v>-0.81999999999999318</v>
      </c>
      <c r="AC164" s="159">
        <f t="shared" si="76"/>
        <v>-3.1700000000000017</v>
      </c>
      <c r="AD164" s="159"/>
      <c r="AE164" s="159"/>
      <c r="AF164" s="159">
        <f t="shared" si="79"/>
        <v>-0.59000000000000341</v>
      </c>
      <c r="AG164" s="159">
        <f t="shared" si="80"/>
        <v>-0.87000000000000455</v>
      </c>
      <c r="AH164" s="159">
        <f t="shared" si="81"/>
        <v>0.98000000000000398</v>
      </c>
      <c r="AI164" s="159">
        <f t="shared" si="82"/>
        <v>-0.49000000000000909</v>
      </c>
      <c r="AJ164" s="159">
        <f t="shared" si="83"/>
        <v>-0.75</v>
      </c>
      <c r="AK164" s="159">
        <f t="shared" si="84"/>
        <v>0.10000000000000853</v>
      </c>
      <c r="AL164" s="159">
        <f t="shared" si="69"/>
        <v>-1.8200000000000074</v>
      </c>
    </row>
    <row r="165" spans="1:38" x14ac:dyDescent="0.2">
      <c r="A165" s="181">
        <v>373334099243001</v>
      </c>
      <c r="B165" s="119" t="s">
        <v>184</v>
      </c>
      <c r="C165" s="123">
        <v>135.06</v>
      </c>
      <c r="D165" s="123">
        <v>135.38</v>
      </c>
      <c r="E165" s="123">
        <v>135.44999999999999</v>
      </c>
      <c r="F165" s="123">
        <v>135.81</v>
      </c>
      <c r="G165" s="123">
        <v>135.88</v>
      </c>
      <c r="H165" s="123">
        <v>136.22999999999999</v>
      </c>
      <c r="I165" s="123">
        <v>136.05000000000001</v>
      </c>
      <c r="J165" s="123">
        <v>135.96</v>
      </c>
      <c r="K165" s="123">
        <v>139.5</v>
      </c>
      <c r="L165" s="123">
        <v>136.72999999999999</v>
      </c>
      <c r="M165" s="123">
        <v>137.03</v>
      </c>
      <c r="N165" s="123">
        <v>137.38999999999999</v>
      </c>
      <c r="O165" s="123">
        <v>137.78</v>
      </c>
      <c r="P165" s="123">
        <v>137.36000000000001</v>
      </c>
      <c r="Q165" s="124">
        <v>137.56</v>
      </c>
      <c r="R165" s="3">
        <v>137.66999999999999</v>
      </c>
      <c r="S165" s="3">
        <v>137.77000000000001</v>
      </c>
      <c r="T165" s="3">
        <v>138.22999999999999</v>
      </c>
      <c r="V165" s="159">
        <f t="shared" si="68"/>
        <v>-0.31999999999999318</v>
      </c>
      <c r="W165" s="159">
        <f t="shared" si="70"/>
        <v>-6.9999999999993179E-2</v>
      </c>
      <c r="X165" s="159">
        <f t="shared" si="71"/>
        <v>-0.36000000000001364</v>
      </c>
      <c r="Y165" s="159">
        <f t="shared" si="72"/>
        <v>-6.9999999999993179E-2</v>
      </c>
      <c r="Z165" s="159">
        <f t="shared" si="73"/>
        <v>-0.34999999999999432</v>
      </c>
      <c r="AA165" s="159">
        <f t="shared" si="74"/>
        <v>0.1799999999999784</v>
      </c>
      <c r="AB165" s="159">
        <f t="shared" si="75"/>
        <v>9.0000000000003411E-2</v>
      </c>
      <c r="AC165" s="159">
        <f t="shared" si="76"/>
        <v>-3.539999999999992</v>
      </c>
      <c r="AD165" s="159">
        <f t="shared" si="77"/>
        <v>2.7700000000000102</v>
      </c>
      <c r="AE165" s="159">
        <f t="shared" si="78"/>
        <v>-0.30000000000001137</v>
      </c>
      <c r="AF165" s="159">
        <f t="shared" si="79"/>
        <v>-0.35999999999998522</v>
      </c>
      <c r="AG165" s="159">
        <f t="shared" si="80"/>
        <v>-0.39000000000001478</v>
      </c>
      <c r="AH165" s="159">
        <f t="shared" si="81"/>
        <v>0.41999999999998749</v>
      </c>
      <c r="AI165" s="159">
        <f t="shared" si="82"/>
        <v>-0.19999999999998863</v>
      </c>
      <c r="AJ165" s="159">
        <f t="shared" si="83"/>
        <v>-0.10999999999998522</v>
      </c>
      <c r="AK165" s="159">
        <f t="shared" si="84"/>
        <v>-0.10000000000002274</v>
      </c>
      <c r="AL165" s="159">
        <f t="shared" si="69"/>
        <v>-0.45999999999997954</v>
      </c>
    </row>
    <row r="166" spans="1:38" x14ac:dyDescent="0.2">
      <c r="A166" s="181">
        <v>375429098480403</v>
      </c>
      <c r="B166" s="119"/>
      <c r="C166" s="159">
        <v>17.52</v>
      </c>
      <c r="D166" s="159">
        <v>16.87</v>
      </c>
      <c r="E166" s="159">
        <v>16.89</v>
      </c>
      <c r="F166" s="159">
        <v>16.989999999999998</v>
      </c>
      <c r="G166" s="159">
        <v>16.23</v>
      </c>
      <c r="H166" s="159">
        <v>16.41</v>
      </c>
      <c r="I166" s="159">
        <v>16.32</v>
      </c>
      <c r="J166" s="159">
        <v>16.350000000000001</v>
      </c>
      <c r="K166" s="159">
        <v>18.25</v>
      </c>
      <c r="L166" s="159">
        <v>19.5</v>
      </c>
      <c r="M166" s="159">
        <v>19.670000000000002</v>
      </c>
      <c r="N166" s="159">
        <v>18.14</v>
      </c>
      <c r="O166" s="159">
        <v>19.690000000000001</v>
      </c>
      <c r="P166" s="159">
        <v>16.39</v>
      </c>
      <c r="Q166" s="159">
        <v>14.92</v>
      </c>
      <c r="R166" s="159">
        <v>12.53</v>
      </c>
      <c r="S166" s="159">
        <v>13.96</v>
      </c>
      <c r="T166" s="159">
        <v>15.73</v>
      </c>
      <c r="V166" s="159">
        <f t="shared" ref="V166:V168" si="85">C166-D166</f>
        <v>0.64999999999999858</v>
      </c>
      <c r="W166" s="159">
        <f t="shared" ref="W166:W168" si="86">D166-E166</f>
        <v>-1.9999999999999574E-2</v>
      </c>
      <c r="X166" s="159">
        <f t="shared" ref="X166:X168" si="87">E166-F166</f>
        <v>-9.9999999999997868E-2</v>
      </c>
      <c r="Y166" s="159">
        <f t="shared" ref="Y166:Y168" si="88">F166-G166</f>
        <v>0.75999999999999801</v>
      </c>
      <c r="Z166" s="159">
        <f t="shared" ref="Z166:Z168" si="89">G166-H166</f>
        <v>-0.17999999999999972</v>
      </c>
      <c r="AA166" s="159">
        <f t="shared" ref="AA166:AA168" si="90">H166-I166</f>
        <v>8.9999999999999858E-2</v>
      </c>
      <c r="AB166" s="159">
        <f t="shared" ref="AB166:AB168" si="91">I166-J166</f>
        <v>-3.0000000000001137E-2</v>
      </c>
      <c r="AC166" s="159">
        <f t="shared" ref="AC166:AC168" si="92">J166-K166</f>
        <v>-1.8999999999999986</v>
      </c>
      <c r="AD166" s="159">
        <f t="shared" ref="AD166:AD168" si="93">K166-L166</f>
        <v>-1.25</v>
      </c>
      <c r="AE166" s="159">
        <f t="shared" ref="AE166:AE168" si="94">L166-M166</f>
        <v>-0.17000000000000171</v>
      </c>
      <c r="AF166" s="159">
        <f t="shared" ref="AF166:AF168" si="95">M166-N166</f>
        <v>1.5300000000000011</v>
      </c>
      <c r="AG166" s="159">
        <f t="shared" ref="AG166:AG168" si="96">N166-O166</f>
        <v>-1.5500000000000007</v>
      </c>
      <c r="AH166" s="159">
        <f t="shared" ref="AH166:AH168" si="97">O166-P166</f>
        <v>3.3000000000000007</v>
      </c>
      <c r="AI166" s="159">
        <f t="shared" ref="AI166:AI168" si="98">P166-Q166</f>
        <v>1.4700000000000006</v>
      </c>
      <c r="AJ166" s="159">
        <f t="shared" ref="AJ166:AJ168" si="99">Q166-R166</f>
        <v>2.3900000000000006</v>
      </c>
      <c r="AK166" s="159">
        <f t="shared" ref="AK166:AK168" si="100">R166-S166</f>
        <v>-1.4300000000000015</v>
      </c>
      <c r="AL166" s="159">
        <f t="shared" ref="AL166:AL168" si="101">S166-T166</f>
        <v>-1.7699999999999996</v>
      </c>
    </row>
    <row r="167" spans="1:38" x14ac:dyDescent="0.2">
      <c r="A167" s="181">
        <v>375625098463401</v>
      </c>
      <c r="B167" s="119"/>
      <c r="C167" s="159">
        <v>23.06</v>
      </c>
      <c r="D167" s="159">
        <v>22.14</v>
      </c>
      <c r="E167" s="159">
        <v>22.31</v>
      </c>
      <c r="F167" s="159">
        <v>22.17</v>
      </c>
      <c r="G167" s="159">
        <v>21.49</v>
      </c>
      <c r="H167" s="159">
        <v>21.78</v>
      </c>
      <c r="I167" s="159">
        <v>21.92</v>
      </c>
      <c r="J167" s="159">
        <v>22</v>
      </c>
      <c r="K167" s="159">
        <v>23.64</v>
      </c>
      <c r="L167" s="159">
        <v>24.93</v>
      </c>
      <c r="M167" s="159">
        <v>24.96</v>
      </c>
      <c r="N167" s="159">
        <v>24.08</v>
      </c>
      <c r="O167" s="159">
        <v>24.81</v>
      </c>
      <c r="P167" s="159">
        <v>21.09</v>
      </c>
      <c r="Q167" s="159">
        <v>20.18</v>
      </c>
      <c r="R167" s="159">
        <v>17.670000000000002</v>
      </c>
      <c r="S167" s="159">
        <v>18.809999999999999</v>
      </c>
      <c r="T167" s="159">
        <v>21.24</v>
      </c>
      <c r="V167" s="159">
        <f t="shared" si="85"/>
        <v>0.91999999999999815</v>
      </c>
      <c r="W167" s="159">
        <f t="shared" si="86"/>
        <v>-0.16999999999999815</v>
      </c>
      <c r="X167" s="159">
        <f t="shared" si="87"/>
        <v>0.13999999999999702</v>
      </c>
      <c r="Y167" s="159">
        <f t="shared" si="88"/>
        <v>0.68000000000000327</v>
      </c>
      <c r="Z167" s="159">
        <f t="shared" si="89"/>
        <v>-0.2900000000000027</v>
      </c>
      <c r="AA167" s="159">
        <f t="shared" si="90"/>
        <v>-0.14000000000000057</v>
      </c>
      <c r="AB167" s="159">
        <f t="shared" si="91"/>
        <v>-7.9999999999998295E-2</v>
      </c>
      <c r="AC167" s="159">
        <f t="shared" si="92"/>
        <v>-1.6400000000000006</v>
      </c>
      <c r="AD167" s="159">
        <f t="shared" si="93"/>
        <v>-1.2899999999999991</v>
      </c>
      <c r="AE167" s="159">
        <f t="shared" si="94"/>
        <v>-3.0000000000001137E-2</v>
      </c>
      <c r="AF167" s="159">
        <f t="shared" si="95"/>
        <v>0.88000000000000256</v>
      </c>
      <c r="AG167" s="159">
        <f t="shared" si="96"/>
        <v>-0.73000000000000043</v>
      </c>
      <c r="AH167" s="159">
        <f t="shared" si="97"/>
        <v>3.7199999999999989</v>
      </c>
      <c r="AI167" s="159">
        <f t="shared" si="98"/>
        <v>0.91000000000000014</v>
      </c>
      <c r="AJ167" s="159">
        <f t="shared" si="99"/>
        <v>2.509999999999998</v>
      </c>
      <c r="AK167" s="159">
        <f t="shared" si="100"/>
        <v>-1.139999999999997</v>
      </c>
      <c r="AL167" s="159">
        <f t="shared" si="101"/>
        <v>-2.4299999999999997</v>
      </c>
    </row>
    <row r="168" spans="1:38" s="178" customFormat="1" x14ac:dyDescent="0.2">
      <c r="A168" s="81">
        <v>374117099193001</v>
      </c>
      <c r="B168" s="81" t="s">
        <v>150</v>
      </c>
      <c r="C168" s="110">
        <v>23.28</v>
      </c>
      <c r="D168" s="110">
        <v>23.62</v>
      </c>
      <c r="E168" s="110">
        <v>23.82</v>
      </c>
      <c r="F168" s="110">
        <v>24.15</v>
      </c>
      <c r="G168" s="110">
        <v>24.71</v>
      </c>
      <c r="H168" s="110">
        <v>24.84</v>
      </c>
      <c r="I168" s="110">
        <v>25.01</v>
      </c>
      <c r="J168" s="110">
        <v>25.16</v>
      </c>
      <c r="K168" s="110">
        <v>25.34</v>
      </c>
      <c r="L168" s="110">
        <v>25.46</v>
      </c>
      <c r="M168" s="110">
        <v>24.58</v>
      </c>
      <c r="N168" s="110">
        <v>25.9</v>
      </c>
      <c r="O168" s="110">
        <v>26.11</v>
      </c>
      <c r="P168" s="110">
        <v>26.43</v>
      </c>
      <c r="Q168" s="110">
        <v>26.82</v>
      </c>
      <c r="R168" s="106">
        <v>27.19</v>
      </c>
      <c r="S168" s="106">
        <v>27.67</v>
      </c>
      <c r="T168" s="106">
        <v>28.55</v>
      </c>
      <c r="V168" s="159">
        <f t="shared" si="85"/>
        <v>-0.33999999999999986</v>
      </c>
      <c r="W168" s="159">
        <f t="shared" si="86"/>
        <v>-0.19999999999999929</v>
      </c>
      <c r="X168" s="159">
        <f t="shared" si="87"/>
        <v>-0.32999999999999829</v>
      </c>
      <c r="Y168" s="159">
        <f t="shared" si="88"/>
        <v>-0.56000000000000227</v>
      </c>
      <c r="Z168" s="159">
        <f t="shared" si="89"/>
        <v>-0.12999999999999901</v>
      </c>
      <c r="AA168" s="159">
        <f t="shared" si="90"/>
        <v>-0.17000000000000171</v>
      </c>
      <c r="AB168" s="159">
        <f t="shared" si="91"/>
        <v>-0.14999999999999858</v>
      </c>
      <c r="AC168" s="159">
        <f t="shared" si="92"/>
        <v>-0.17999999999999972</v>
      </c>
      <c r="AD168" s="159">
        <f t="shared" si="93"/>
        <v>-0.12000000000000099</v>
      </c>
      <c r="AE168" s="159">
        <f t="shared" si="94"/>
        <v>0.88000000000000256</v>
      </c>
      <c r="AF168" s="159">
        <f t="shared" si="95"/>
        <v>-1.3200000000000003</v>
      </c>
      <c r="AG168" s="159">
        <f t="shared" si="96"/>
        <v>-0.21000000000000085</v>
      </c>
      <c r="AH168" s="159">
        <f t="shared" si="97"/>
        <v>-0.32000000000000028</v>
      </c>
      <c r="AI168" s="159">
        <f t="shared" si="98"/>
        <v>-0.39000000000000057</v>
      </c>
      <c r="AJ168" s="159">
        <f t="shared" si="99"/>
        <v>-0.37000000000000099</v>
      </c>
      <c r="AK168" s="159">
        <f t="shared" si="100"/>
        <v>-0.48000000000000043</v>
      </c>
      <c r="AL168" s="159">
        <f t="shared" si="101"/>
        <v>-0.87999999999999901</v>
      </c>
    </row>
    <row r="169" spans="1:38" x14ac:dyDescent="0.2">
      <c r="U169" s="3" t="s">
        <v>206</v>
      </c>
      <c r="V169" s="159">
        <f>AVERAGE(V143:V167)</f>
        <v>1.6017391304347821</v>
      </c>
      <c r="W169" s="159">
        <f t="shared" ref="W169:AL169" si="102">AVERAGE(W143:W167)</f>
        <v>0.38583333333333414</v>
      </c>
      <c r="X169" s="159">
        <f t="shared" si="102"/>
        <v>1.2704166666666661</v>
      </c>
      <c r="Y169" s="159">
        <f t="shared" si="102"/>
        <v>0.32416666666666744</v>
      </c>
      <c r="Z169" s="159">
        <f t="shared" si="102"/>
        <v>-0.53304347826087106</v>
      </c>
      <c r="AA169" s="159">
        <f t="shared" si="102"/>
        <v>0.12043478260869517</v>
      </c>
      <c r="AB169" s="159">
        <f t="shared" si="102"/>
        <v>-0.38173913043478125</v>
      </c>
      <c r="AC169" s="159">
        <f t="shared" si="102"/>
        <v>-2.0718181818181827</v>
      </c>
      <c r="AD169" s="159">
        <f t="shared" si="102"/>
        <v>-1.4017391304347822</v>
      </c>
      <c r="AE169" s="159">
        <f t="shared" si="102"/>
        <v>-0.89999999999999991</v>
      </c>
      <c r="AF169" s="159">
        <f t="shared" si="102"/>
        <v>-5.7083333333332632E-2</v>
      </c>
      <c r="AG169" s="159">
        <f t="shared" si="102"/>
        <v>-1.222083333333335</v>
      </c>
      <c r="AH169" s="159">
        <f t="shared" si="102"/>
        <v>1.4045833333333324</v>
      </c>
      <c r="AI169" s="159">
        <f t="shared" si="102"/>
        <v>0.12125000000000097</v>
      </c>
      <c r="AJ169" s="159">
        <f t="shared" si="102"/>
        <v>0.53280000000000061</v>
      </c>
      <c r="AK169" s="159">
        <f t="shared" si="102"/>
        <v>-0.23400000000000054</v>
      </c>
      <c r="AL169" s="159">
        <f t="shared" si="102"/>
        <v>-2.1474999999999986</v>
      </c>
    </row>
    <row r="171" spans="1:38" x14ac:dyDescent="0.2">
      <c r="A171" s="98" t="s">
        <v>185</v>
      </c>
      <c r="V171" s="3" t="s">
        <v>205</v>
      </c>
    </row>
    <row r="172" spans="1:38" x14ac:dyDescent="0.2">
      <c r="A172" s="183" t="s">
        <v>45</v>
      </c>
      <c r="B172" s="6" t="s">
        <v>46</v>
      </c>
      <c r="C172" s="134">
        <v>34700</v>
      </c>
      <c r="D172" s="134">
        <v>35065</v>
      </c>
      <c r="E172" s="134">
        <v>35431</v>
      </c>
      <c r="F172" s="134">
        <v>35796</v>
      </c>
      <c r="G172" s="134">
        <v>36161</v>
      </c>
      <c r="H172" s="134">
        <v>36526</v>
      </c>
      <c r="I172" s="134">
        <v>36892</v>
      </c>
      <c r="J172" s="134">
        <v>37257</v>
      </c>
      <c r="K172" s="134">
        <v>37622</v>
      </c>
      <c r="L172" s="134">
        <v>37987</v>
      </c>
      <c r="M172" s="135">
        <v>2005</v>
      </c>
      <c r="N172" s="135">
        <v>2006</v>
      </c>
      <c r="O172" s="135">
        <v>2007</v>
      </c>
      <c r="P172" s="135">
        <v>2008</v>
      </c>
      <c r="Q172" s="136">
        <v>2009</v>
      </c>
      <c r="R172" s="3">
        <v>2010</v>
      </c>
      <c r="S172" s="3">
        <v>2011</v>
      </c>
      <c r="T172" s="3">
        <v>2012</v>
      </c>
      <c r="V172" s="160">
        <v>1996</v>
      </c>
      <c r="W172" s="160">
        <v>1997</v>
      </c>
      <c r="X172" s="160">
        <v>1998</v>
      </c>
      <c r="Y172" s="160">
        <v>1999</v>
      </c>
      <c r="Z172" s="160">
        <v>2000</v>
      </c>
      <c r="AA172" s="160">
        <v>2001</v>
      </c>
      <c r="AB172" s="160">
        <v>2002</v>
      </c>
      <c r="AC172" s="160">
        <v>2003</v>
      </c>
      <c r="AD172" s="160">
        <v>2004</v>
      </c>
      <c r="AE172" s="160">
        <v>2005</v>
      </c>
      <c r="AF172" s="160">
        <v>2006</v>
      </c>
      <c r="AG172" s="160">
        <v>2007</v>
      </c>
      <c r="AH172" s="160">
        <v>2008</v>
      </c>
      <c r="AI172" s="160">
        <v>2009</v>
      </c>
      <c r="AJ172" s="160">
        <v>2010</v>
      </c>
      <c r="AK172" s="160">
        <v>2011</v>
      </c>
      <c r="AL172" s="160">
        <v>2012</v>
      </c>
    </row>
    <row r="173" spans="1:38" x14ac:dyDescent="0.2">
      <c r="A173" s="133">
        <v>381338098375301</v>
      </c>
      <c r="B173" s="132" t="s">
        <v>186</v>
      </c>
      <c r="C173" s="137">
        <v>18.489999999999998</v>
      </c>
      <c r="D173" s="137">
        <v>16.649999999999999</v>
      </c>
      <c r="E173" s="137">
        <v>16.52</v>
      </c>
      <c r="F173" s="137">
        <v>11.6</v>
      </c>
      <c r="G173" s="137"/>
      <c r="H173" s="137">
        <v>14.41</v>
      </c>
      <c r="I173" s="137">
        <v>15.8</v>
      </c>
      <c r="J173" s="137">
        <v>17.489999999999998</v>
      </c>
      <c r="K173" s="137">
        <v>18.54</v>
      </c>
      <c r="L173" s="137">
        <v>22.16</v>
      </c>
      <c r="M173" s="137">
        <v>21.54</v>
      </c>
      <c r="N173" s="137">
        <v>20.9</v>
      </c>
      <c r="O173" s="137">
        <v>23.35</v>
      </c>
      <c r="P173" s="137">
        <v>17.39</v>
      </c>
      <c r="Q173" s="138">
        <v>14.56</v>
      </c>
      <c r="R173" s="3">
        <v>13.43</v>
      </c>
      <c r="S173" s="3">
        <v>15.35</v>
      </c>
      <c r="V173" s="159">
        <f>C173-D173</f>
        <v>1.8399999999999999</v>
      </c>
      <c r="W173" s="159">
        <f t="shared" ref="W173:AL188" si="103">D173-E173</f>
        <v>0.12999999999999901</v>
      </c>
      <c r="X173" s="159">
        <f t="shared" si="103"/>
        <v>4.92</v>
      </c>
      <c r="Y173" s="159"/>
      <c r="Z173" s="159"/>
      <c r="AA173" s="159">
        <f t="shared" si="103"/>
        <v>-1.3900000000000006</v>
      </c>
      <c r="AB173" s="159">
        <f t="shared" si="103"/>
        <v>-1.6899999999999977</v>
      </c>
      <c r="AC173" s="159">
        <f t="shared" si="103"/>
        <v>-1.0500000000000007</v>
      </c>
      <c r="AD173" s="159">
        <f t="shared" si="103"/>
        <v>-3.620000000000001</v>
      </c>
      <c r="AE173" s="159">
        <f t="shared" si="103"/>
        <v>0.62000000000000099</v>
      </c>
      <c r="AF173" s="159">
        <f t="shared" si="103"/>
        <v>0.64000000000000057</v>
      </c>
      <c r="AG173" s="159">
        <f t="shared" si="103"/>
        <v>-2.4500000000000028</v>
      </c>
      <c r="AH173" s="159">
        <f t="shared" si="103"/>
        <v>5.9600000000000009</v>
      </c>
      <c r="AI173" s="159">
        <f t="shared" si="103"/>
        <v>2.83</v>
      </c>
      <c r="AJ173" s="159">
        <f t="shared" si="103"/>
        <v>1.1300000000000008</v>
      </c>
      <c r="AK173" s="159">
        <f t="shared" si="103"/>
        <v>-1.92</v>
      </c>
      <c r="AL173" s="159"/>
    </row>
    <row r="174" spans="1:38" x14ac:dyDescent="0.2">
      <c r="A174" s="133">
        <v>381156098365101</v>
      </c>
      <c r="B174" s="132" t="s">
        <v>187</v>
      </c>
      <c r="C174" s="137">
        <v>18.05</v>
      </c>
      <c r="D174" s="137">
        <v>16.8</v>
      </c>
      <c r="E174" s="137">
        <v>16.149999999999999</v>
      </c>
      <c r="F174" s="137">
        <v>15.88</v>
      </c>
      <c r="G174" s="137">
        <v>14.67</v>
      </c>
      <c r="H174" s="137">
        <v>15.45</v>
      </c>
      <c r="I174" s="137">
        <v>16.440000000000001</v>
      </c>
      <c r="J174" s="137">
        <v>17.43</v>
      </c>
      <c r="K174" s="137">
        <v>17.940000000000001</v>
      </c>
      <c r="L174" s="137">
        <v>20.04</v>
      </c>
      <c r="M174" s="137"/>
      <c r="N174" s="137">
        <v>19.04</v>
      </c>
      <c r="O174" s="137">
        <v>24.78</v>
      </c>
      <c r="P174" s="137"/>
      <c r="Q174" s="138">
        <v>17.440000000000001</v>
      </c>
      <c r="R174" s="3">
        <v>14.78</v>
      </c>
      <c r="S174" s="3">
        <v>18.53</v>
      </c>
      <c r="V174" s="159">
        <f t="shared" ref="V174:V197" si="104">C174-D174</f>
        <v>1.25</v>
      </c>
      <c r="W174" s="159">
        <f t="shared" si="103"/>
        <v>0.65000000000000213</v>
      </c>
      <c r="X174" s="159">
        <f t="shared" si="103"/>
        <v>0.2699999999999978</v>
      </c>
      <c r="Y174" s="159">
        <f t="shared" si="103"/>
        <v>1.2100000000000009</v>
      </c>
      <c r="Z174" s="159">
        <f t="shared" si="103"/>
        <v>-0.77999999999999936</v>
      </c>
      <c r="AA174" s="159">
        <f t="shared" si="103"/>
        <v>-0.99000000000000199</v>
      </c>
      <c r="AB174" s="159">
        <f t="shared" si="103"/>
        <v>-0.98999999999999844</v>
      </c>
      <c r="AC174" s="159">
        <f t="shared" si="103"/>
        <v>-0.51000000000000156</v>
      </c>
      <c r="AD174" s="159">
        <f t="shared" si="103"/>
        <v>-2.0999999999999979</v>
      </c>
      <c r="AE174" s="159"/>
      <c r="AF174" s="159"/>
      <c r="AG174" s="159">
        <f t="shared" si="103"/>
        <v>-5.740000000000002</v>
      </c>
      <c r="AH174" s="159"/>
      <c r="AI174" s="159"/>
      <c r="AJ174" s="159">
        <f t="shared" si="103"/>
        <v>2.6600000000000019</v>
      </c>
      <c r="AK174" s="159">
        <f t="shared" si="103"/>
        <v>-3.7500000000000018</v>
      </c>
      <c r="AL174" s="159"/>
    </row>
    <row r="175" spans="1:38" x14ac:dyDescent="0.2">
      <c r="A175" s="133">
        <v>380506098302901</v>
      </c>
      <c r="B175" s="132" t="s">
        <v>93</v>
      </c>
      <c r="C175" s="137">
        <v>2.63</v>
      </c>
      <c r="D175" s="137">
        <v>1.89</v>
      </c>
      <c r="E175" s="137">
        <v>1.68</v>
      </c>
      <c r="F175" s="139">
        <v>-0.04</v>
      </c>
      <c r="G175" s="137">
        <v>1.1299999999999999</v>
      </c>
      <c r="H175" s="137">
        <v>1.98</v>
      </c>
      <c r="I175" s="137">
        <v>1.93</v>
      </c>
      <c r="J175" s="137">
        <v>2.83</v>
      </c>
      <c r="K175" s="137">
        <v>1.0900000000000001</v>
      </c>
      <c r="L175" s="137">
        <v>1.57</v>
      </c>
      <c r="M175" s="137">
        <v>0.7</v>
      </c>
      <c r="N175" s="137">
        <v>0.97</v>
      </c>
      <c r="O175" s="137">
        <v>0.33</v>
      </c>
      <c r="P175" s="137">
        <v>0.06</v>
      </c>
      <c r="Q175" s="138">
        <v>0.23</v>
      </c>
      <c r="R175" s="3">
        <v>0.39</v>
      </c>
      <c r="S175" s="3">
        <v>1.1000000000000001</v>
      </c>
      <c r="T175" s="3">
        <v>2.0099999999999998</v>
      </c>
      <c r="V175" s="159">
        <f t="shared" si="104"/>
        <v>0.74</v>
      </c>
      <c r="W175" s="159">
        <f t="shared" si="103"/>
        <v>0.20999999999999996</v>
      </c>
      <c r="X175" s="159">
        <f t="shared" si="103"/>
        <v>1.72</v>
      </c>
      <c r="Y175" s="159">
        <f t="shared" si="103"/>
        <v>-1.17</v>
      </c>
      <c r="Z175" s="159">
        <f t="shared" si="103"/>
        <v>-0.85000000000000009</v>
      </c>
      <c r="AA175" s="159">
        <f t="shared" si="103"/>
        <v>5.0000000000000044E-2</v>
      </c>
      <c r="AB175" s="159">
        <f t="shared" si="103"/>
        <v>-0.90000000000000013</v>
      </c>
      <c r="AC175" s="159">
        <f t="shared" si="103"/>
        <v>1.74</v>
      </c>
      <c r="AD175" s="159">
        <f t="shared" si="103"/>
        <v>-0.48</v>
      </c>
      <c r="AE175" s="159">
        <f t="shared" si="103"/>
        <v>0.87000000000000011</v>
      </c>
      <c r="AF175" s="159">
        <f t="shared" si="103"/>
        <v>-0.27</v>
      </c>
      <c r="AG175" s="159">
        <f t="shared" si="103"/>
        <v>0.6399999999999999</v>
      </c>
      <c r="AH175" s="159">
        <f t="shared" si="103"/>
        <v>0.27</v>
      </c>
      <c r="AI175" s="159">
        <f t="shared" si="103"/>
        <v>-0.17</v>
      </c>
      <c r="AJ175" s="159">
        <f t="shared" si="103"/>
        <v>-0.16</v>
      </c>
      <c r="AK175" s="159">
        <f t="shared" si="103"/>
        <v>-0.71000000000000008</v>
      </c>
      <c r="AL175" s="159">
        <f t="shared" si="103"/>
        <v>-0.9099999999999997</v>
      </c>
    </row>
    <row r="176" spans="1:38" x14ac:dyDescent="0.2">
      <c r="A176" s="133">
        <v>380929098345101</v>
      </c>
      <c r="B176" s="132" t="s">
        <v>188</v>
      </c>
      <c r="C176" s="137">
        <v>4.8</v>
      </c>
      <c r="D176" s="137">
        <v>4.4400000000000004</v>
      </c>
      <c r="E176" s="137">
        <v>4.3</v>
      </c>
      <c r="F176" s="137">
        <v>4.18</v>
      </c>
      <c r="G176" s="137">
        <v>4.0999999999999996</v>
      </c>
      <c r="H176" s="137">
        <v>4.29</v>
      </c>
      <c r="I176" s="137">
        <v>4.26</v>
      </c>
      <c r="J176" s="137">
        <v>4.8499999999999996</v>
      </c>
      <c r="K176" s="137">
        <v>4.5999999999999996</v>
      </c>
      <c r="L176" s="137">
        <v>4.96</v>
      </c>
      <c r="M176" s="137">
        <v>4.53</v>
      </c>
      <c r="N176" s="137">
        <v>4.58</v>
      </c>
      <c r="O176" s="137">
        <v>5.09</v>
      </c>
      <c r="P176" s="137">
        <v>4.04</v>
      </c>
      <c r="Q176" s="138">
        <v>3.9</v>
      </c>
      <c r="R176" s="3">
        <v>3.94</v>
      </c>
      <c r="S176" s="3">
        <v>4.28</v>
      </c>
      <c r="T176" s="3">
        <v>5.09</v>
      </c>
      <c r="V176" s="159">
        <f t="shared" si="104"/>
        <v>0.35999999999999943</v>
      </c>
      <c r="W176" s="159">
        <f t="shared" si="103"/>
        <v>0.14000000000000057</v>
      </c>
      <c r="X176" s="159">
        <f t="shared" si="103"/>
        <v>0.12000000000000011</v>
      </c>
      <c r="Y176" s="159">
        <f t="shared" si="103"/>
        <v>8.0000000000000071E-2</v>
      </c>
      <c r="Z176" s="159">
        <f t="shared" si="103"/>
        <v>-0.19000000000000039</v>
      </c>
      <c r="AA176" s="159">
        <f t="shared" si="103"/>
        <v>3.0000000000000249E-2</v>
      </c>
      <c r="AB176" s="159">
        <f t="shared" si="103"/>
        <v>-0.58999999999999986</v>
      </c>
      <c r="AC176" s="159">
        <f t="shared" si="103"/>
        <v>0.25</v>
      </c>
      <c r="AD176" s="159">
        <f t="shared" si="103"/>
        <v>-0.36000000000000032</v>
      </c>
      <c r="AE176" s="159">
        <f t="shared" si="103"/>
        <v>0.42999999999999972</v>
      </c>
      <c r="AF176" s="159">
        <f t="shared" si="103"/>
        <v>-4.9999999999999822E-2</v>
      </c>
      <c r="AG176" s="159">
        <f t="shared" si="103"/>
        <v>-0.50999999999999979</v>
      </c>
      <c r="AH176" s="159">
        <f t="shared" si="103"/>
        <v>1.0499999999999998</v>
      </c>
      <c r="AI176" s="159">
        <f t="shared" si="103"/>
        <v>0.14000000000000012</v>
      </c>
      <c r="AJ176" s="159">
        <f t="shared" si="103"/>
        <v>-4.0000000000000036E-2</v>
      </c>
      <c r="AK176" s="159">
        <f t="shared" si="103"/>
        <v>-0.3400000000000003</v>
      </c>
      <c r="AL176" s="159">
        <f t="shared" si="103"/>
        <v>-0.80999999999999961</v>
      </c>
    </row>
    <row r="177" spans="1:38" x14ac:dyDescent="0.2">
      <c r="A177" s="133">
        <v>381009098215602</v>
      </c>
      <c r="B177" s="132" t="s">
        <v>189</v>
      </c>
      <c r="C177" s="137">
        <v>29.79</v>
      </c>
      <c r="D177" s="137">
        <v>27.58</v>
      </c>
      <c r="E177" s="137">
        <v>28.73</v>
      </c>
      <c r="F177" s="137">
        <v>27.97</v>
      </c>
      <c r="G177" s="137">
        <v>27.05</v>
      </c>
      <c r="H177" s="137">
        <v>28.03</v>
      </c>
      <c r="I177" s="137">
        <v>29.53</v>
      </c>
      <c r="J177" s="137">
        <v>30.38</v>
      </c>
      <c r="K177" s="137">
        <v>32.5</v>
      </c>
      <c r="L177" s="137">
        <v>32.299999999999997</v>
      </c>
      <c r="M177" s="137">
        <v>32.950000000000003</v>
      </c>
      <c r="N177" s="137">
        <v>28.73</v>
      </c>
      <c r="O177" s="137">
        <v>32.81</v>
      </c>
      <c r="P177" s="137">
        <v>26.55</v>
      </c>
      <c r="Q177" s="138">
        <v>23.9</v>
      </c>
      <c r="R177" s="3">
        <v>22.29</v>
      </c>
      <c r="S177" s="3">
        <v>25.68</v>
      </c>
      <c r="T177" s="3">
        <v>31.18</v>
      </c>
      <c r="V177" s="159">
        <f t="shared" si="104"/>
        <v>2.2100000000000009</v>
      </c>
      <c r="W177" s="159">
        <f t="shared" si="103"/>
        <v>-1.1500000000000021</v>
      </c>
      <c r="X177" s="159">
        <f t="shared" si="103"/>
        <v>0.76000000000000156</v>
      </c>
      <c r="Y177" s="159">
        <f t="shared" si="103"/>
        <v>0.91999999999999815</v>
      </c>
      <c r="Z177" s="159">
        <f t="shared" si="103"/>
        <v>-0.98000000000000043</v>
      </c>
      <c r="AA177" s="159">
        <f t="shared" si="103"/>
        <v>-1.5</v>
      </c>
      <c r="AB177" s="159">
        <f t="shared" si="103"/>
        <v>-0.84999999999999787</v>
      </c>
      <c r="AC177" s="159">
        <f t="shared" si="103"/>
        <v>-2.120000000000001</v>
      </c>
      <c r="AD177" s="159">
        <f t="shared" si="103"/>
        <v>0.20000000000000284</v>
      </c>
      <c r="AE177" s="159">
        <f t="shared" si="103"/>
        <v>-0.65000000000000568</v>
      </c>
      <c r="AF177" s="159">
        <f t="shared" si="103"/>
        <v>4.2200000000000024</v>
      </c>
      <c r="AG177" s="159">
        <f t="shared" si="103"/>
        <v>-4.0800000000000018</v>
      </c>
      <c r="AH177" s="159">
        <f t="shared" si="103"/>
        <v>6.2600000000000016</v>
      </c>
      <c r="AI177" s="159">
        <f t="shared" si="103"/>
        <v>2.6500000000000021</v>
      </c>
      <c r="AJ177" s="159">
        <f t="shared" si="103"/>
        <v>1.6099999999999994</v>
      </c>
      <c r="AK177" s="159">
        <f t="shared" si="103"/>
        <v>-3.3900000000000006</v>
      </c>
      <c r="AL177" s="159">
        <f t="shared" si="103"/>
        <v>-5.5</v>
      </c>
    </row>
    <row r="178" spans="1:38" x14ac:dyDescent="0.2">
      <c r="A178" s="133">
        <v>380935098233201</v>
      </c>
      <c r="B178" s="132" t="s">
        <v>190</v>
      </c>
      <c r="C178" s="137">
        <v>10.1</v>
      </c>
      <c r="D178" s="137">
        <v>8.1300000000000008</v>
      </c>
      <c r="E178" s="137">
        <v>6.65</v>
      </c>
      <c r="F178" s="137">
        <v>5.57</v>
      </c>
      <c r="G178" s="137">
        <v>6.6</v>
      </c>
      <c r="H178" s="137">
        <v>7.94</v>
      </c>
      <c r="I178" s="137">
        <v>8.83</v>
      </c>
      <c r="J178" s="137">
        <v>10.48</v>
      </c>
      <c r="K178" s="137">
        <v>10.52</v>
      </c>
      <c r="L178" s="137">
        <v>10.39</v>
      </c>
      <c r="M178" s="137">
        <v>7.76</v>
      </c>
      <c r="N178" s="137">
        <v>7.82</v>
      </c>
      <c r="O178" s="137">
        <v>10.36</v>
      </c>
      <c r="P178" s="137">
        <v>4.13</v>
      </c>
      <c r="Q178" s="138">
        <v>4.0199999999999996</v>
      </c>
      <c r="R178" s="3">
        <v>3.55</v>
      </c>
      <c r="S178" s="3">
        <v>6.91</v>
      </c>
      <c r="T178" s="3">
        <v>10.7</v>
      </c>
      <c r="V178" s="159">
        <f t="shared" si="104"/>
        <v>1.9699999999999989</v>
      </c>
      <c r="W178" s="159">
        <f t="shared" si="103"/>
        <v>1.4800000000000004</v>
      </c>
      <c r="X178" s="159">
        <f t="shared" si="103"/>
        <v>1.08</v>
      </c>
      <c r="Y178" s="159">
        <f t="shared" si="103"/>
        <v>-1.0299999999999994</v>
      </c>
      <c r="Z178" s="159">
        <f t="shared" si="103"/>
        <v>-1.3400000000000007</v>
      </c>
      <c r="AA178" s="159">
        <f t="shared" si="103"/>
        <v>-0.88999999999999968</v>
      </c>
      <c r="AB178" s="159">
        <f t="shared" si="103"/>
        <v>-1.6500000000000004</v>
      </c>
      <c r="AC178" s="159">
        <f t="shared" si="103"/>
        <v>-3.9999999999999147E-2</v>
      </c>
      <c r="AD178" s="159">
        <f t="shared" si="103"/>
        <v>0.12999999999999901</v>
      </c>
      <c r="AE178" s="159">
        <f t="shared" si="103"/>
        <v>2.6300000000000008</v>
      </c>
      <c r="AF178" s="159">
        <f t="shared" si="103"/>
        <v>-6.0000000000000497E-2</v>
      </c>
      <c r="AG178" s="159">
        <f t="shared" si="103"/>
        <v>-2.5399999999999991</v>
      </c>
      <c r="AH178" s="159">
        <f t="shared" si="103"/>
        <v>6.2299999999999995</v>
      </c>
      <c r="AI178" s="159">
        <f t="shared" si="103"/>
        <v>0.11000000000000032</v>
      </c>
      <c r="AJ178" s="159">
        <f t="shared" si="103"/>
        <v>0.46999999999999975</v>
      </c>
      <c r="AK178" s="159">
        <f t="shared" si="103"/>
        <v>-3.3600000000000003</v>
      </c>
      <c r="AL178" s="159">
        <f t="shared" si="103"/>
        <v>-3.7899999999999991</v>
      </c>
    </row>
    <row r="179" spans="1:38" x14ac:dyDescent="0.2">
      <c r="A179" s="133">
        <v>380952098281702</v>
      </c>
      <c r="B179" s="132" t="s">
        <v>191</v>
      </c>
      <c r="C179" s="137">
        <v>15.63</v>
      </c>
      <c r="D179" s="137">
        <v>13.7</v>
      </c>
      <c r="E179" s="137">
        <v>12.33</v>
      </c>
      <c r="F179" s="137">
        <v>12.09</v>
      </c>
      <c r="G179" s="137">
        <v>10.9</v>
      </c>
      <c r="H179" s="137">
        <v>12.79</v>
      </c>
      <c r="I179" s="137">
        <v>13.65</v>
      </c>
      <c r="J179" s="137">
        <v>14.77</v>
      </c>
      <c r="K179" s="137">
        <v>14.27</v>
      </c>
      <c r="L179" s="137">
        <v>14.98</v>
      </c>
      <c r="M179" s="137">
        <v>13.24</v>
      </c>
      <c r="N179" s="137">
        <v>12.6</v>
      </c>
      <c r="O179" s="137">
        <v>15.2</v>
      </c>
      <c r="P179" s="137">
        <v>10.51</v>
      </c>
      <c r="Q179" s="138">
        <v>8.9</v>
      </c>
      <c r="R179" s="3">
        <v>8.83</v>
      </c>
      <c r="S179" s="3">
        <v>12.18</v>
      </c>
      <c r="T179" s="3">
        <v>16.079999999999998</v>
      </c>
      <c r="V179" s="159">
        <f t="shared" si="104"/>
        <v>1.9300000000000015</v>
      </c>
      <c r="W179" s="159">
        <f t="shared" si="103"/>
        <v>1.3699999999999992</v>
      </c>
      <c r="X179" s="159">
        <f t="shared" si="103"/>
        <v>0.24000000000000021</v>
      </c>
      <c r="Y179" s="159">
        <f t="shared" si="103"/>
        <v>1.1899999999999995</v>
      </c>
      <c r="Z179" s="159">
        <f t="shared" si="103"/>
        <v>-1.8899999999999988</v>
      </c>
      <c r="AA179" s="159">
        <f t="shared" si="103"/>
        <v>-0.86000000000000121</v>
      </c>
      <c r="AB179" s="159">
        <f t="shared" si="103"/>
        <v>-1.1199999999999992</v>
      </c>
      <c r="AC179" s="159">
        <f t="shared" si="103"/>
        <v>0.5</v>
      </c>
      <c r="AD179" s="159">
        <f t="shared" si="103"/>
        <v>-0.71000000000000085</v>
      </c>
      <c r="AE179" s="159">
        <f t="shared" si="103"/>
        <v>1.7400000000000002</v>
      </c>
      <c r="AF179" s="159">
        <f t="shared" si="103"/>
        <v>0.64000000000000057</v>
      </c>
      <c r="AG179" s="159">
        <f t="shared" si="103"/>
        <v>-2.5999999999999996</v>
      </c>
      <c r="AH179" s="159">
        <f t="shared" si="103"/>
        <v>4.6899999999999995</v>
      </c>
      <c r="AI179" s="159">
        <f t="shared" si="103"/>
        <v>1.6099999999999994</v>
      </c>
      <c r="AJ179" s="159">
        <f t="shared" si="103"/>
        <v>7.0000000000000284E-2</v>
      </c>
      <c r="AK179" s="159">
        <f t="shared" si="103"/>
        <v>-3.3499999999999996</v>
      </c>
      <c r="AL179" s="159">
        <f t="shared" si="103"/>
        <v>-3.8999999999999986</v>
      </c>
    </row>
    <row r="180" spans="1:38" x14ac:dyDescent="0.2">
      <c r="A180" s="133">
        <v>380929098272701</v>
      </c>
      <c r="B180" s="132" t="s">
        <v>192</v>
      </c>
      <c r="C180" s="137">
        <v>15.35</v>
      </c>
      <c r="D180" s="137">
        <v>13.2</v>
      </c>
      <c r="E180" s="137">
        <v>12.03</v>
      </c>
      <c r="F180" s="137">
        <v>11.12</v>
      </c>
      <c r="G180" s="137">
        <v>9.69</v>
      </c>
      <c r="H180" s="137">
        <v>11.92</v>
      </c>
      <c r="I180" s="137">
        <v>13.11</v>
      </c>
      <c r="J180" s="137">
        <v>16.600000000000001</v>
      </c>
      <c r="K180" s="137">
        <v>14.23</v>
      </c>
      <c r="L180" s="137">
        <v>14.2</v>
      </c>
      <c r="M180" s="137">
        <v>12.23</v>
      </c>
      <c r="N180" s="137">
        <v>11.87</v>
      </c>
      <c r="O180" s="137">
        <v>14.91</v>
      </c>
      <c r="P180" s="137">
        <v>8.5299999999999994</v>
      </c>
      <c r="Q180" s="138">
        <v>7.54</v>
      </c>
      <c r="R180" s="3">
        <v>7.26</v>
      </c>
      <c r="S180" s="3">
        <v>11.25</v>
      </c>
      <c r="T180" s="3">
        <v>15.99</v>
      </c>
      <c r="V180" s="159">
        <f t="shared" si="104"/>
        <v>2.1500000000000004</v>
      </c>
      <c r="W180" s="159">
        <f t="shared" si="103"/>
        <v>1.17</v>
      </c>
      <c r="X180" s="159">
        <f t="shared" si="103"/>
        <v>0.91000000000000014</v>
      </c>
      <c r="Y180" s="159">
        <f t="shared" si="103"/>
        <v>1.4299999999999997</v>
      </c>
      <c r="Z180" s="159">
        <f t="shared" si="103"/>
        <v>-2.2300000000000004</v>
      </c>
      <c r="AA180" s="159">
        <f t="shared" si="103"/>
        <v>-1.1899999999999995</v>
      </c>
      <c r="AB180" s="159">
        <f t="shared" si="103"/>
        <v>-3.490000000000002</v>
      </c>
      <c r="AC180" s="159">
        <f t="shared" si="103"/>
        <v>2.370000000000001</v>
      </c>
      <c r="AD180" s="159">
        <f t="shared" si="103"/>
        <v>3.0000000000001137E-2</v>
      </c>
      <c r="AE180" s="159">
        <f t="shared" si="103"/>
        <v>1.9699999999999989</v>
      </c>
      <c r="AF180" s="159">
        <f t="shared" si="103"/>
        <v>0.36000000000000121</v>
      </c>
      <c r="AG180" s="159">
        <f t="shared" si="103"/>
        <v>-3.0400000000000009</v>
      </c>
      <c r="AH180" s="159">
        <f t="shared" si="103"/>
        <v>6.3800000000000008</v>
      </c>
      <c r="AI180" s="159">
        <f t="shared" si="103"/>
        <v>0.98999999999999932</v>
      </c>
      <c r="AJ180" s="159">
        <f t="shared" si="103"/>
        <v>0.28000000000000025</v>
      </c>
      <c r="AK180" s="159">
        <f t="shared" si="103"/>
        <v>-3.99</v>
      </c>
      <c r="AL180" s="159">
        <f t="shared" si="103"/>
        <v>-4.74</v>
      </c>
    </row>
    <row r="181" spans="1:38" x14ac:dyDescent="0.2">
      <c r="A181" s="133">
        <v>380625098273401</v>
      </c>
      <c r="B181" s="132" t="s">
        <v>193</v>
      </c>
      <c r="C181" s="137">
        <v>10.9</v>
      </c>
      <c r="D181" s="137">
        <v>8.1</v>
      </c>
      <c r="E181" s="137">
        <v>7.9</v>
      </c>
      <c r="F181" s="137">
        <v>7.05</v>
      </c>
      <c r="G181" s="137">
        <v>8.99</v>
      </c>
      <c r="H181" s="137">
        <v>8.36</v>
      </c>
      <c r="I181" s="137">
        <v>10.08</v>
      </c>
      <c r="J181" s="137">
        <v>9.89</v>
      </c>
      <c r="K181" s="137">
        <v>11.7</v>
      </c>
      <c r="L181" s="137">
        <v>11.14</v>
      </c>
      <c r="M181" s="137">
        <v>10.25</v>
      </c>
      <c r="N181" s="137">
        <v>8.33</v>
      </c>
      <c r="O181" s="137">
        <v>10.47</v>
      </c>
      <c r="P181" s="137">
        <v>6.27</v>
      </c>
      <c r="Q181" s="138">
        <v>6</v>
      </c>
      <c r="R181" s="3">
        <v>5.23</v>
      </c>
      <c r="S181" s="3">
        <v>7.75</v>
      </c>
      <c r="T181" s="3">
        <v>13.15</v>
      </c>
      <c r="V181" s="159">
        <f t="shared" si="104"/>
        <v>2.8000000000000007</v>
      </c>
      <c r="W181" s="159">
        <f t="shared" si="103"/>
        <v>0.19999999999999929</v>
      </c>
      <c r="X181" s="159">
        <f t="shared" si="103"/>
        <v>0.85000000000000053</v>
      </c>
      <c r="Y181" s="159">
        <f t="shared" si="103"/>
        <v>-1.9400000000000004</v>
      </c>
      <c r="Z181" s="159">
        <f t="shared" si="103"/>
        <v>0.63000000000000078</v>
      </c>
      <c r="AA181" s="159">
        <f t="shared" si="103"/>
        <v>-1.7200000000000006</v>
      </c>
      <c r="AB181" s="159">
        <f t="shared" si="103"/>
        <v>0.1899999999999995</v>
      </c>
      <c r="AC181" s="159">
        <f t="shared" si="103"/>
        <v>-1.8099999999999987</v>
      </c>
      <c r="AD181" s="159">
        <f t="shared" si="103"/>
        <v>0.55999999999999872</v>
      </c>
      <c r="AE181" s="159">
        <f t="shared" si="103"/>
        <v>0.89000000000000057</v>
      </c>
      <c r="AF181" s="159">
        <f t="shared" si="103"/>
        <v>1.92</v>
      </c>
      <c r="AG181" s="159">
        <f t="shared" si="103"/>
        <v>-2.1400000000000006</v>
      </c>
      <c r="AH181" s="159">
        <f t="shared" si="103"/>
        <v>4.2000000000000011</v>
      </c>
      <c r="AI181" s="159">
        <f t="shared" si="103"/>
        <v>0.26999999999999957</v>
      </c>
      <c r="AJ181" s="159">
        <f t="shared" si="103"/>
        <v>0.76999999999999957</v>
      </c>
      <c r="AK181" s="159">
        <f t="shared" si="103"/>
        <v>-2.5199999999999996</v>
      </c>
      <c r="AL181" s="159">
        <f t="shared" si="103"/>
        <v>-5.4</v>
      </c>
    </row>
    <row r="182" spans="1:38" x14ac:dyDescent="0.2">
      <c r="A182" s="133">
        <v>381305098260401</v>
      </c>
      <c r="B182" s="132" t="s">
        <v>194</v>
      </c>
      <c r="C182" s="137">
        <v>7.2</v>
      </c>
      <c r="D182" s="137">
        <v>6.65</v>
      </c>
      <c r="E182" s="137">
        <v>5.9</v>
      </c>
      <c r="F182" s="137">
        <v>5.55</v>
      </c>
      <c r="G182" s="137">
        <v>5.57</v>
      </c>
      <c r="H182" s="137">
        <v>6.47</v>
      </c>
      <c r="I182" s="137">
        <v>6.73</v>
      </c>
      <c r="J182" s="137">
        <v>7.06</v>
      </c>
      <c r="K182" s="137">
        <v>6.85</v>
      </c>
      <c r="L182" s="137">
        <v>7.03</v>
      </c>
      <c r="M182" s="137">
        <v>7.19</v>
      </c>
      <c r="N182" s="137">
        <v>7.14</v>
      </c>
      <c r="O182" s="137">
        <v>7.48</v>
      </c>
      <c r="P182" s="137">
        <v>5.74</v>
      </c>
      <c r="Q182" s="138">
        <v>4.84</v>
      </c>
      <c r="R182" s="3">
        <v>5.0199999999999996</v>
      </c>
      <c r="S182" s="3">
        <v>6.7</v>
      </c>
      <c r="T182" s="3">
        <v>7.32</v>
      </c>
      <c r="V182" s="159">
        <f t="shared" si="104"/>
        <v>0.54999999999999982</v>
      </c>
      <c r="W182" s="159">
        <f t="shared" si="103"/>
        <v>0.75</v>
      </c>
      <c r="X182" s="159">
        <f t="shared" si="103"/>
        <v>0.35000000000000053</v>
      </c>
      <c r="Y182" s="159">
        <f t="shared" si="103"/>
        <v>-2.0000000000000462E-2</v>
      </c>
      <c r="Z182" s="159">
        <f t="shared" si="103"/>
        <v>-0.89999999999999947</v>
      </c>
      <c r="AA182" s="159">
        <f t="shared" si="103"/>
        <v>-0.26000000000000068</v>
      </c>
      <c r="AB182" s="159">
        <f t="shared" si="103"/>
        <v>-0.32999999999999918</v>
      </c>
      <c r="AC182" s="159">
        <f t="shared" si="103"/>
        <v>0.20999999999999996</v>
      </c>
      <c r="AD182" s="159">
        <f t="shared" si="103"/>
        <v>-0.1800000000000006</v>
      </c>
      <c r="AE182" s="159">
        <f t="shared" si="103"/>
        <v>-0.16000000000000014</v>
      </c>
      <c r="AF182" s="159">
        <f t="shared" si="103"/>
        <v>5.0000000000000711E-2</v>
      </c>
      <c r="AG182" s="159">
        <f t="shared" si="103"/>
        <v>-0.34000000000000075</v>
      </c>
      <c r="AH182" s="159">
        <f t="shared" si="103"/>
        <v>1.7400000000000002</v>
      </c>
      <c r="AI182" s="159">
        <f t="shared" si="103"/>
        <v>0.90000000000000036</v>
      </c>
      <c r="AJ182" s="159">
        <f t="shared" si="103"/>
        <v>-0.17999999999999972</v>
      </c>
      <c r="AK182" s="159">
        <f t="shared" si="103"/>
        <v>-1.6800000000000006</v>
      </c>
      <c r="AL182" s="159">
        <f t="shared" si="103"/>
        <v>-0.62000000000000011</v>
      </c>
    </row>
    <row r="183" spans="1:38" x14ac:dyDescent="0.2">
      <c r="A183" s="133">
        <v>381444098345101</v>
      </c>
      <c r="B183" s="132" t="s">
        <v>195</v>
      </c>
      <c r="C183" s="137">
        <v>16.14</v>
      </c>
      <c r="D183" s="137">
        <v>14.89</v>
      </c>
      <c r="E183" s="137">
        <v>15.37</v>
      </c>
      <c r="F183" s="137">
        <v>14.59</v>
      </c>
      <c r="G183" s="137">
        <v>13.21</v>
      </c>
      <c r="H183" s="137">
        <v>13.79</v>
      </c>
      <c r="I183" s="137">
        <v>15.95</v>
      </c>
      <c r="J183" s="137">
        <v>17.010000000000002</v>
      </c>
      <c r="K183" s="137">
        <v>19.59</v>
      </c>
      <c r="L183" s="137">
        <v>21.31</v>
      </c>
      <c r="M183" s="137">
        <v>20.32</v>
      </c>
      <c r="N183" s="137">
        <v>19.55</v>
      </c>
      <c r="O183" s="137">
        <v>22.82</v>
      </c>
      <c r="P183" s="137">
        <v>16.88</v>
      </c>
      <c r="Q183" s="138">
        <v>13.79</v>
      </c>
      <c r="R183" s="3">
        <v>11.11</v>
      </c>
      <c r="S183" s="3">
        <v>12.79</v>
      </c>
      <c r="T183" s="3">
        <v>18.920000000000002</v>
      </c>
      <c r="V183" s="159">
        <f t="shared" si="104"/>
        <v>1.25</v>
      </c>
      <c r="W183" s="159">
        <f t="shared" si="103"/>
        <v>-0.47999999999999865</v>
      </c>
      <c r="X183" s="159">
        <f t="shared" si="103"/>
        <v>0.77999999999999936</v>
      </c>
      <c r="Y183" s="159">
        <f t="shared" si="103"/>
        <v>1.379999999999999</v>
      </c>
      <c r="Z183" s="159">
        <f t="shared" si="103"/>
        <v>-0.57999999999999829</v>
      </c>
      <c r="AA183" s="159">
        <f t="shared" si="103"/>
        <v>-2.16</v>
      </c>
      <c r="AB183" s="159">
        <f t="shared" si="103"/>
        <v>-1.0600000000000023</v>
      </c>
      <c r="AC183" s="159">
        <f t="shared" si="103"/>
        <v>-2.5799999999999983</v>
      </c>
      <c r="AD183" s="159">
        <f t="shared" si="103"/>
        <v>-1.7199999999999989</v>
      </c>
      <c r="AE183" s="159">
        <f t="shared" si="103"/>
        <v>0.98999999999999844</v>
      </c>
      <c r="AF183" s="159">
        <f t="shared" si="103"/>
        <v>0.76999999999999957</v>
      </c>
      <c r="AG183" s="159">
        <f t="shared" si="103"/>
        <v>-3.2699999999999996</v>
      </c>
      <c r="AH183" s="159">
        <f t="shared" si="103"/>
        <v>5.9400000000000013</v>
      </c>
      <c r="AI183" s="159">
        <f t="shared" si="103"/>
        <v>3.09</v>
      </c>
      <c r="AJ183" s="159">
        <f t="shared" si="103"/>
        <v>2.6799999999999997</v>
      </c>
      <c r="AK183" s="159">
        <f t="shared" si="103"/>
        <v>-1.6799999999999997</v>
      </c>
      <c r="AL183" s="159">
        <f t="shared" si="103"/>
        <v>-6.1300000000000026</v>
      </c>
    </row>
    <row r="184" spans="1:38" x14ac:dyDescent="0.2">
      <c r="A184" s="133">
        <v>380644098411901</v>
      </c>
      <c r="B184" s="132" t="s">
        <v>84</v>
      </c>
      <c r="C184" s="137">
        <v>14.95</v>
      </c>
      <c r="D184" s="137">
        <v>13.35</v>
      </c>
      <c r="E184" s="137">
        <v>14.17</v>
      </c>
      <c r="F184" s="137">
        <v>12.62</v>
      </c>
      <c r="G184" s="137">
        <v>12.26</v>
      </c>
      <c r="H184" s="137">
        <v>12.56</v>
      </c>
      <c r="I184" s="137">
        <v>13.51</v>
      </c>
      <c r="J184" s="137">
        <v>13.67</v>
      </c>
      <c r="K184" s="137">
        <v>16.57</v>
      </c>
      <c r="L184" s="137">
        <v>15.62</v>
      </c>
      <c r="M184" s="137">
        <v>15.7</v>
      </c>
      <c r="N184" s="137">
        <v>16.239999999999998</v>
      </c>
      <c r="O184" s="137">
        <v>17.8</v>
      </c>
      <c r="P184" s="137">
        <v>12.27</v>
      </c>
      <c r="Q184" s="138">
        <v>11.28</v>
      </c>
      <c r="R184" s="3">
        <v>11.6</v>
      </c>
      <c r="S184" s="3">
        <v>13.7</v>
      </c>
      <c r="T184" s="3">
        <v>17.86</v>
      </c>
      <c r="V184" s="159">
        <f t="shared" si="104"/>
        <v>1.5999999999999996</v>
      </c>
      <c r="W184" s="159">
        <f t="shared" si="103"/>
        <v>-0.82000000000000028</v>
      </c>
      <c r="X184" s="159">
        <f t="shared" si="103"/>
        <v>1.5500000000000007</v>
      </c>
      <c r="Y184" s="159">
        <f t="shared" si="103"/>
        <v>0.35999999999999943</v>
      </c>
      <c r="Z184" s="159">
        <f t="shared" si="103"/>
        <v>-0.30000000000000071</v>
      </c>
      <c r="AA184" s="159">
        <f t="shared" si="103"/>
        <v>-0.94999999999999929</v>
      </c>
      <c r="AB184" s="159">
        <f t="shared" si="103"/>
        <v>-0.16000000000000014</v>
      </c>
      <c r="AC184" s="159">
        <f t="shared" si="103"/>
        <v>-2.9000000000000004</v>
      </c>
      <c r="AD184" s="159">
        <f t="shared" si="103"/>
        <v>0.95000000000000107</v>
      </c>
      <c r="AE184" s="159">
        <f t="shared" si="103"/>
        <v>-8.0000000000000071E-2</v>
      </c>
      <c r="AF184" s="159">
        <f t="shared" si="103"/>
        <v>-0.53999999999999915</v>
      </c>
      <c r="AG184" s="159">
        <f t="shared" si="103"/>
        <v>-1.5600000000000023</v>
      </c>
      <c r="AH184" s="159">
        <f t="shared" si="103"/>
        <v>5.5300000000000011</v>
      </c>
      <c r="AI184" s="159">
        <f t="shared" si="103"/>
        <v>0.99000000000000021</v>
      </c>
      <c r="AJ184" s="159">
        <f t="shared" si="103"/>
        <v>-0.32000000000000028</v>
      </c>
      <c r="AK184" s="159">
        <f t="shared" si="103"/>
        <v>-2.0999999999999996</v>
      </c>
      <c r="AL184" s="159">
        <f t="shared" si="103"/>
        <v>-4.16</v>
      </c>
    </row>
    <row r="185" spans="1:38" x14ac:dyDescent="0.2">
      <c r="A185" s="133">
        <v>380208098381001</v>
      </c>
      <c r="B185" s="132" t="s">
        <v>196</v>
      </c>
      <c r="C185" s="140">
        <v>13.67</v>
      </c>
      <c r="D185" s="140">
        <v>11.95</v>
      </c>
      <c r="E185" s="140">
        <v>10.82</v>
      </c>
      <c r="F185" s="140">
        <v>9.9499999999999993</v>
      </c>
      <c r="G185" s="140">
        <v>10.87</v>
      </c>
      <c r="H185" s="140">
        <v>10.89</v>
      </c>
      <c r="I185" s="140">
        <v>12.2</v>
      </c>
      <c r="J185" s="140">
        <v>12.77</v>
      </c>
      <c r="K185" s="140">
        <v>13.75</v>
      </c>
      <c r="L185" s="140">
        <v>14.58</v>
      </c>
      <c r="M185" s="140">
        <v>13.79</v>
      </c>
      <c r="N185" s="140">
        <v>13.89</v>
      </c>
      <c r="O185" s="140">
        <v>15.4</v>
      </c>
      <c r="P185" s="140">
        <v>9.84</v>
      </c>
      <c r="Q185" s="140">
        <v>8.7200000000000006</v>
      </c>
      <c r="R185" s="3">
        <v>8.51</v>
      </c>
      <c r="S185" s="3">
        <v>9.91</v>
      </c>
      <c r="T185" s="3">
        <v>14.27</v>
      </c>
      <c r="V185" s="159">
        <f t="shared" si="104"/>
        <v>1.7200000000000006</v>
      </c>
      <c r="W185" s="159">
        <f t="shared" si="103"/>
        <v>1.129999999999999</v>
      </c>
      <c r="X185" s="159">
        <f t="shared" si="103"/>
        <v>0.87000000000000099</v>
      </c>
      <c r="Y185" s="159">
        <f t="shared" si="103"/>
        <v>-0.91999999999999993</v>
      </c>
      <c r="Z185" s="159">
        <f t="shared" si="103"/>
        <v>-2.000000000000135E-2</v>
      </c>
      <c r="AA185" s="159">
        <f t="shared" si="103"/>
        <v>-1.3099999999999987</v>
      </c>
      <c r="AB185" s="159">
        <f t="shared" si="103"/>
        <v>-0.57000000000000028</v>
      </c>
      <c r="AC185" s="159">
        <f t="shared" si="103"/>
        <v>-0.98000000000000043</v>
      </c>
      <c r="AD185" s="159">
        <f t="shared" si="103"/>
        <v>-0.83000000000000007</v>
      </c>
      <c r="AE185" s="159">
        <f t="shared" si="103"/>
        <v>0.79000000000000092</v>
      </c>
      <c r="AF185" s="159">
        <f t="shared" si="103"/>
        <v>-0.10000000000000142</v>
      </c>
      <c r="AG185" s="159">
        <f t="shared" si="103"/>
        <v>-1.5099999999999998</v>
      </c>
      <c r="AH185" s="159">
        <f t="shared" si="103"/>
        <v>5.5600000000000005</v>
      </c>
      <c r="AI185" s="159">
        <f t="shared" si="103"/>
        <v>1.1199999999999992</v>
      </c>
      <c r="AJ185" s="159">
        <f t="shared" si="103"/>
        <v>0.21000000000000085</v>
      </c>
      <c r="AK185" s="159">
        <f t="shared" si="103"/>
        <v>-1.4000000000000004</v>
      </c>
      <c r="AL185" s="159">
        <f t="shared" si="103"/>
        <v>-4.3599999999999994</v>
      </c>
    </row>
    <row r="186" spans="1:38" x14ac:dyDescent="0.2">
      <c r="A186" s="133">
        <v>380002098433201</v>
      </c>
      <c r="B186" s="132" t="s">
        <v>197</v>
      </c>
      <c r="C186" s="141">
        <v>19.22</v>
      </c>
      <c r="D186" s="141">
        <v>17.75</v>
      </c>
      <c r="E186" s="141">
        <v>17.899999999999999</v>
      </c>
      <c r="F186" s="141">
        <v>17.68</v>
      </c>
      <c r="G186" s="141">
        <v>17.149999999999999</v>
      </c>
      <c r="H186" s="141">
        <v>17.29</v>
      </c>
      <c r="I186" s="141">
        <v>18.14</v>
      </c>
      <c r="J186" s="141">
        <v>19.850000000000001</v>
      </c>
      <c r="K186" s="141">
        <v>20.39</v>
      </c>
      <c r="L186" s="141">
        <v>21.55</v>
      </c>
      <c r="M186" s="141">
        <v>21.16</v>
      </c>
      <c r="N186" s="141">
        <v>21.07</v>
      </c>
      <c r="O186" s="141">
        <v>22.25</v>
      </c>
      <c r="P186" s="141">
        <v>17.84</v>
      </c>
      <c r="Q186" s="141">
        <v>15.9</v>
      </c>
      <c r="R186" s="3">
        <v>13.51</v>
      </c>
      <c r="S186" s="3">
        <v>15.39</v>
      </c>
      <c r="T186" s="3">
        <v>19.329999999999998</v>
      </c>
      <c r="V186" s="159">
        <f t="shared" si="104"/>
        <v>1.4699999999999989</v>
      </c>
      <c r="W186" s="159">
        <f t="shared" si="103"/>
        <v>-0.14999999999999858</v>
      </c>
      <c r="X186" s="159">
        <f t="shared" si="103"/>
        <v>0.21999999999999886</v>
      </c>
      <c r="Y186" s="159">
        <f t="shared" si="103"/>
        <v>0.53000000000000114</v>
      </c>
      <c r="Z186" s="159">
        <f t="shared" si="103"/>
        <v>-0.14000000000000057</v>
      </c>
      <c r="AA186" s="159">
        <f t="shared" si="103"/>
        <v>-0.85000000000000142</v>
      </c>
      <c r="AB186" s="159">
        <f t="shared" si="103"/>
        <v>-1.7100000000000009</v>
      </c>
      <c r="AC186" s="159">
        <f t="shared" si="103"/>
        <v>-0.53999999999999915</v>
      </c>
      <c r="AD186" s="159">
        <f t="shared" si="103"/>
        <v>-1.1600000000000001</v>
      </c>
      <c r="AE186" s="159">
        <f t="shared" si="103"/>
        <v>0.39000000000000057</v>
      </c>
      <c r="AF186" s="159">
        <f t="shared" si="103"/>
        <v>8.9999999999999858E-2</v>
      </c>
      <c r="AG186" s="159">
        <f t="shared" si="103"/>
        <v>-1.1799999999999997</v>
      </c>
      <c r="AH186" s="159">
        <f t="shared" si="103"/>
        <v>4.41</v>
      </c>
      <c r="AI186" s="159">
        <f t="shared" si="103"/>
        <v>1.9399999999999995</v>
      </c>
      <c r="AJ186" s="159">
        <f t="shared" si="103"/>
        <v>2.3900000000000006</v>
      </c>
      <c r="AK186" s="159">
        <f t="shared" si="103"/>
        <v>-1.8800000000000008</v>
      </c>
      <c r="AL186" s="159">
        <f t="shared" si="103"/>
        <v>-3.9399999999999977</v>
      </c>
    </row>
    <row r="187" spans="1:38" x14ac:dyDescent="0.2">
      <c r="A187" s="133">
        <v>380000098415902</v>
      </c>
      <c r="B187" s="132" t="s">
        <v>198</v>
      </c>
      <c r="C187" s="142">
        <v>24.48</v>
      </c>
      <c r="D187" s="142">
        <v>22.97</v>
      </c>
      <c r="E187" s="142">
        <v>23.12</v>
      </c>
      <c r="F187" s="142">
        <v>22.8</v>
      </c>
      <c r="G187" s="142">
        <v>21.98</v>
      </c>
      <c r="H187" s="142">
        <v>22.07</v>
      </c>
      <c r="I187" s="142">
        <v>23.4</v>
      </c>
      <c r="J187" s="142">
        <v>24.15</v>
      </c>
      <c r="K187" s="142">
        <v>25.94</v>
      </c>
      <c r="L187" s="142">
        <v>26.73</v>
      </c>
      <c r="M187" s="142">
        <v>26.05</v>
      </c>
      <c r="N187" s="142">
        <v>26.04</v>
      </c>
      <c r="O187" s="142">
        <v>28.06</v>
      </c>
      <c r="P187" s="142">
        <v>21.12</v>
      </c>
      <c r="Q187" s="142">
        <v>18.72</v>
      </c>
      <c r="R187" s="3">
        <v>17.100000000000001</v>
      </c>
      <c r="S187" s="3">
        <v>20.2</v>
      </c>
      <c r="T187" s="3">
        <v>25.01</v>
      </c>
      <c r="V187" s="159">
        <f t="shared" si="104"/>
        <v>1.5100000000000016</v>
      </c>
      <c r="W187" s="159">
        <f t="shared" si="103"/>
        <v>-0.15000000000000213</v>
      </c>
      <c r="X187" s="159">
        <f t="shared" si="103"/>
        <v>0.32000000000000028</v>
      </c>
      <c r="Y187" s="159">
        <f t="shared" si="103"/>
        <v>0.82000000000000028</v>
      </c>
      <c r="Z187" s="159">
        <f t="shared" si="103"/>
        <v>-8.9999999999999858E-2</v>
      </c>
      <c r="AA187" s="159">
        <f t="shared" si="103"/>
        <v>-1.3299999999999983</v>
      </c>
      <c r="AB187" s="159">
        <f t="shared" si="103"/>
        <v>-0.75</v>
      </c>
      <c r="AC187" s="159">
        <f t="shared" si="103"/>
        <v>-1.7900000000000027</v>
      </c>
      <c r="AD187" s="159">
        <f t="shared" si="103"/>
        <v>-0.78999999999999915</v>
      </c>
      <c r="AE187" s="159">
        <f t="shared" si="103"/>
        <v>0.67999999999999972</v>
      </c>
      <c r="AF187" s="159">
        <f t="shared" si="103"/>
        <v>1.0000000000001563E-2</v>
      </c>
      <c r="AG187" s="159">
        <f t="shared" si="103"/>
        <v>-2.0199999999999996</v>
      </c>
      <c r="AH187" s="159">
        <f t="shared" si="103"/>
        <v>6.9399999999999977</v>
      </c>
      <c r="AI187" s="159">
        <f t="shared" si="103"/>
        <v>2.4000000000000021</v>
      </c>
      <c r="AJ187" s="159">
        <f t="shared" si="103"/>
        <v>1.6199999999999974</v>
      </c>
      <c r="AK187" s="159">
        <f t="shared" si="103"/>
        <v>-3.0999999999999979</v>
      </c>
      <c r="AL187" s="159">
        <f t="shared" si="103"/>
        <v>-4.8100000000000023</v>
      </c>
    </row>
    <row r="188" spans="1:38" x14ac:dyDescent="0.2">
      <c r="A188" s="133">
        <v>375910098385901</v>
      </c>
      <c r="B188" s="132" t="s">
        <v>199</v>
      </c>
      <c r="C188" s="143">
        <v>20.78</v>
      </c>
      <c r="D188" s="143">
        <v>18.899999999999999</v>
      </c>
      <c r="E188" s="143">
        <v>19.170000000000002</v>
      </c>
      <c r="F188" s="143">
        <v>19.600000000000001</v>
      </c>
      <c r="G188" s="143">
        <v>18.53</v>
      </c>
      <c r="H188" s="143">
        <v>18.75</v>
      </c>
      <c r="I188" s="143">
        <v>19.989999999999998</v>
      </c>
      <c r="J188" s="143">
        <v>22.33</v>
      </c>
      <c r="K188" s="143">
        <v>23.49</v>
      </c>
      <c r="L188" s="143">
        <v>23.68</v>
      </c>
      <c r="M188" s="143">
        <v>23.36</v>
      </c>
      <c r="N188" s="143">
        <v>21.69</v>
      </c>
      <c r="O188" s="143">
        <v>24.44</v>
      </c>
      <c r="P188" s="143">
        <v>16.91</v>
      </c>
      <c r="Q188" s="143">
        <v>15.15</v>
      </c>
      <c r="R188" s="3">
        <v>13.42</v>
      </c>
      <c r="S188" s="3">
        <v>16.04</v>
      </c>
      <c r="T188" s="3">
        <v>21.62</v>
      </c>
      <c r="V188" s="159">
        <f t="shared" si="104"/>
        <v>1.8800000000000026</v>
      </c>
      <c r="W188" s="159">
        <f t="shared" si="103"/>
        <v>-0.27000000000000313</v>
      </c>
      <c r="X188" s="159">
        <f t="shared" si="103"/>
        <v>-0.42999999999999972</v>
      </c>
      <c r="Y188" s="159">
        <f t="shared" si="103"/>
        <v>1.0700000000000003</v>
      </c>
      <c r="Z188" s="159">
        <f t="shared" si="103"/>
        <v>-0.21999999999999886</v>
      </c>
      <c r="AA188" s="159">
        <f t="shared" si="103"/>
        <v>-1.2399999999999984</v>
      </c>
      <c r="AB188" s="159">
        <f t="shared" si="103"/>
        <v>-2.34</v>
      </c>
      <c r="AC188" s="159">
        <f t="shared" si="103"/>
        <v>-1.1600000000000001</v>
      </c>
      <c r="AD188" s="159">
        <f t="shared" si="103"/>
        <v>-0.19000000000000128</v>
      </c>
      <c r="AE188" s="159">
        <f t="shared" si="103"/>
        <v>0.32000000000000028</v>
      </c>
      <c r="AF188" s="159">
        <f t="shared" si="103"/>
        <v>1.6699999999999982</v>
      </c>
      <c r="AG188" s="159">
        <f t="shared" si="103"/>
        <v>-2.75</v>
      </c>
      <c r="AH188" s="159">
        <f t="shared" si="103"/>
        <v>7.5300000000000011</v>
      </c>
      <c r="AI188" s="159">
        <f t="shared" si="103"/>
        <v>1.7599999999999998</v>
      </c>
      <c r="AJ188" s="159">
        <f t="shared" si="103"/>
        <v>1.7300000000000004</v>
      </c>
      <c r="AK188" s="159">
        <f t="shared" si="103"/>
        <v>-2.6199999999999992</v>
      </c>
      <c r="AL188" s="159">
        <f t="shared" ref="AL188:AL197" si="105">S188-T188</f>
        <v>-5.5800000000000018</v>
      </c>
    </row>
    <row r="189" spans="1:38" x14ac:dyDescent="0.2">
      <c r="A189" s="133">
        <v>375738098400601</v>
      </c>
      <c r="B189" s="132" t="s">
        <v>200</v>
      </c>
      <c r="C189" s="144">
        <v>27.08</v>
      </c>
      <c r="D189" s="144">
        <v>25.2</v>
      </c>
      <c r="E189" s="144">
        <v>25.7</v>
      </c>
      <c r="F189" s="144">
        <v>25.53</v>
      </c>
      <c r="G189" s="144">
        <v>24.44</v>
      </c>
      <c r="H189" s="144">
        <v>24.8</v>
      </c>
      <c r="I189" s="144">
        <v>25.38</v>
      </c>
      <c r="J189" s="144">
        <v>24.46</v>
      </c>
      <c r="K189" s="144">
        <v>28.59</v>
      </c>
      <c r="L189" s="144">
        <v>29.88</v>
      </c>
      <c r="M189" s="144">
        <v>29.24</v>
      </c>
      <c r="N189" s="144">
        <v>26.69</v>
      </c>
      <c r="O189" s="144">
        <v>30.28</v>
      </c>
      <c r="P189" s="144">
        <v>23.44</v>
      </c>
      <c r="Q189" s="144">
        <v>21.05</v>
      </c>
      <c r="R189" s="3">
        <v>18.440000000000001</v>
      </c>
      <c r="S189" s="3">
        <v>20.98</v>
      </c>
      <c r="T189" s="3">
        <v>27.12</v>
      </c>
      <c r="V189" s="159">
        <f t="shared" si="104"/>
        <v>1.879999999999999</v>
      </c>
      <c r="W189" s="159">
        <f t="shared" ref="W189:W197" si="106">D189-E189</f>
        <v>-0.5</v>
      </c>
      <c r="X189" s="159">
        <f t="shared" ref="X189:X197" si="107">E189-F189</f>
        <v>0.16999999999999815</v>
      </c>
      <c r="Y189" s="159">
        <f t="shared" ref="Y189:Y197" si="108">F189-G189</f>
        <v>1.0899999999999999</v>
      </c>
      <c r="Z189" s="159">
        <f t="shared" ref="Z189:Z197" si="109">G189-H189</f>
        <v>-0.35999999999999943</v>
      </c>
      <c r="AA189" s="159">
        <f t="shared" ref="AA189:AA197" si="110">H189-I189</f>
        <v>-0.57999999999999829</v>
      </c>
      <c r="AB189" s="159">
        <f t="shared" ref="AB189:AB197" si="111">I189-J189</f>
        <v>0.91999999999999815</v>
      </c>
      <c r="AC189" s="159">
        <f t="shared" ref="AC189:AC197" si="112">J189-K189</f>
        <v>-4.129999999999999</v>
      </c>
      <c r="AD189" s="159">
        <f t="shared" ref="AD189:AD197" si="113">K189-L189</f>
        <v>-1.2899999999999991</v>
      </c>
      <c r="AE189" s="159">
        <f t="shared" ref="AE189:AE197" si="114">L189-M189</f>
        <v>0.64000000000000057</v>
      </c>
      <c r="AF189" s="159">
        <f t="shared" ref="AF189:AF197" si="115">M189-N189</f>
        <v>2.5499999999999972</v>
      </c>
      <c r="AG189" s="159">
        <f t="shared" ref="AG189:AG197" si="116">N189-O189</f>
        <v>-3.59</v>
      </c>
      <c r="AH189" s="159">
        <f t="shared" ref="AH189:AH197" si="117">O189-P189</f>
        <v>6.84</v>
      </c>
      <c r="AI189" s="159">
        <f t="shared" ref="AI189:AI197" si="118">P189-Q189</f>
        <v>2.3900000000000006</v>
      </c>
      <c r="AJ189" s="159">
        <f t="shared" ref="AJ189:AJ197" si="119">Q189-R189</f>
        <v>2.6099999999999994</v>
      </c>
      <c r="AK189" s="159">
        <f t="shared" ref="AK189:AK197" si="120">R189-S189</f>
        <v>-2.5399999999999991</v>
      </c>
      <c r="AL189" s="159">
        <f t="shared" si="105"/>
        <v>-6.1400000000000006</v>
      </c>
    </row>
    <row r="190" spans="1:38" x14ac:dyDescent="0.2">
      <c r="A190" s="181">
        <v>380000098415901</v>
      </c>
      <c r="B190" s="133" t="s">
        <v>201</v>
      </c>
      <c r="C190" s="145">
        <v>27.73</v>
      </c>
      <c r="D190" s="145">
        <v>25.89</v>
      </c>
      <c r="E190" s="145">
        <v>26.27</v>
      </c>
      <c r="F190" s="145">
        <v>26.1</v>
      </c>
      <c r="G190" s="145">
        <v>25.18</v>
      </c>
      <c r="H190" s="145">
        <v>25.28</v>
      </c>
      <c r="I190" s="145">
        <v>26.65</v>
      </c>
      <c r="J190" s="145">
        <v>27.24</v>
      </c>
      <c r="K190" s="145">
        <v>29.06</v>
      </c>
      <c r="L190" s="145">
        <v>30.21</v>
      </c>
      <c r="M190" s="145">
        <v>29.73</v>
      </c>
      <c r="N190" s="145">
        <v>29.05</v>
      </c>
      <c r="O190" s="145">
        <v>31.23</v>
      </c>
      <c r="P190" s="145">
        <v>23.98</v>
      </c>
      <c r="Q190" s="145">
        <v>21.62</v>
      </c>
      <c r="R190" s="3">
        <v>20.149999999999999</v>
      </c>
      <c r="S190" s="3">
        <v>23.4</v>
      </c>
      <c r="T190" s="3">
        <v>28.28</v>
      </c>
      <c r="V190" s="159">
        <f t="shared" si="104"/>
        <v>1.8399999999999999</v>
      </c>
      <c r="W190" s="159">
        <f t="shared" si="106"/>
        <v>-0.37999999999999901</v>
      </c>
      <c r="X190" s="159">
        <f t="shared" si="107"/>
        <v>0.16999999999999815</v>
      </c>
      <c r="Y190" s="159">
        <f t="shared" si="108"/>
        <v>0.92000000000000171</v>
      </c>
      <c r="Z190" s="159">
        <f t="shared" si="109"/>
        <v>-0.10000000000000142</v>
      </c>
      <c r="AA190" s="159">
        <f t="shared" si="110"/>
        <v>-1.3699999999999974</v>
      </c>
      <c r="AB190" s="159">
        <f t="shared" si="111"/>
        <v>-0.58999999999999986</v>
      </c>
      <c r="AC190" s="159">
        <f t="shared" si="112"/>
        <v>-1.8200000000000003</v>
      </c>
      <c r="AD190" s="159">
        <f t="shared" si="113"/>
        <v>-1.1500000000000021</v>
      </c>
      <c r="AE190" s="159">
        <f t="shared" si="114"/>
        <v>0.48000000000000043</v>
      </c>
      <c r="AF190" s="159">
        <f t="shared" si="115"/>
        <v>0.67999999999999972</v>
      </c>
      <c r="AG190" s="159">
        <f t="shared" si="116"/>
        <v>-2.1799999999999997</v>
      </c>
      <c r="AH190" s="159">
        <f t="shared" si="117"/>
        <v>7.25</v>
      </c>
      <c r="AI190" s="159">
        <f t="shared" si="118"/>
        <v>2.3599999999999994</v>
      </c>
      <c r="AJ190" s="159">
        <f t="shared" si="119"/>
        <v>1.4700000000000024</v>
      </c>
      <c r="AK190" s="159">
        <f t="shared" si="120"/>
        <v>-3.25</v>
      </c>
      <c r="AL190" s="159">
        <f t="shared" si="105"/>
        <v>-4.8800000000000026</v>
      </c>
    </row>
    <row r="191" spans="1:38" x14ac:dyDescent="0.2">
      <c r="A191" s="181">
        <v>380952098281701</v>
      </c>
      <c r="B191" s="133" t="s">
        <v>202</v>
      </c>
      <c r="C191" s="146">
        <v>32.35</v>
      </c>
      <c r="D191" s="146">
        <v>31.22</v>
      </c>
      <c r="E191" s="146">
        <v>30.78</v>
      </c>
      <c r="F191" s="146">
        <v>30.5</v>
      </c>
      <c r="G191" s="146">
        <v>30.31</v>
      </c>
      <c r="H191" s="146">
        <v>30.72</v>
      </c>
      <c r="I191" s="146">
        <v>31.66</v>
      </c>
      <c r="J191" s="146">
        <v>32.229999999999997</v>
      </c>
      <c r="K191" s="146">
        <v>32.36</v>
      </c>
      <c r="L191" s="146">
        <v>32.630000000000003</v>
      </c>
      <c r="M191" s="146">
        <v>31.48</v>
      </c>
      <c r="N191" s="146">
        <v>31.08</v>
      </c>
      <c r="O191" s="146">
        <v>32.92</v>
      </c>
      <c r="P191" s="146">
        <v>30.16</v>
      </c>
      <c r="Q191" s="147">
        <v>28.78</v>
      </c>
      <c r="R191" s="3">
        <v>28.23</v>
      </c>
      <c r="S191" s="3">
        <v>29.96</v>
      </c>
      <c r="T191" s="3">
        <v>32.909999999999997</v>
      </c>
      <c r="V191" s="159">
        <f t="shared" si="104"/>
        <v>1.1300000000000026</v>
      </c>
      <c r="W191" s="159">
        <f t="shared" si="106"/>
        <v>0.43999999999999773</v>
      </c>
      <c r="X191" s="159">
        <f t="shared" si="107"/>
        <v>0.28000000000000114</v>
      </c>
      <c r="Y191" s="159">
        <f t="shared" si="108"/>
        <v>0.19000000000000128</v>
      </c>
      <c r="Z191" s="159">
        <f t="shared" si="109"/>
        <v>-0.41000000000000014</v>
      </c>
      <c r="AA191" s="159">
        <f t="shared" si="110"/>
        <v>-0.94000000000000128</v>
      </c>
      <c r="AB191" s="159">
        <f t="shared" si="111"/>
        <v>-0.56999999999999673</v>
      </c>
      <c r="AC191" s="159">
        <f t="shared" si="112"/>
        <v>-0.13000000000000256</v>
      </c>
      <c r="AD191" s="159">
        <f t="shared" si="113"/>
        <v>-0.27000000000000313</v>
      </c>
      <c r="AE191" s="159">
        <f t="shared" si="114"/>
        <v>1.1500000000000021</v>
      </c>
      <c r="AF191" s="159">
        <f t="shared" si="115"/>
        <v>0.40000000000000213</v>
      </c>
      <c r="AG191" s="159">
        <f t="shared" si="116"/>
        <v>-1.8400000000000034</v>
      </c>
      <c r="AH191" s="159">
        <f t="shared" si="117"/>
        <v>2.7600000000000016</v>
      </c>
      <c r="AI191" s="159">
        <f t="shared" si="118"/>
        <v>1.379999999999999</v>
      </c>
      <c r="AJ191" s="159">
        <f t="shared" si="119"/>
        <v>0.55000000000000071</v>
      </c>
      <c r="AK191" s="159">
        <f t="shared" si="120"/>
        <v>-1.7300000000000004</v>
      </c>
      <c r="AL191" s="159">
        <f t="shared" si="105"/>
        <v>-2.9499999999999957</v>
      </c>
    </row>
    <row r="192" spans="1:38" x14ac:dyDescent="0.2">
      <c r="A192" s="181">
        <v>381009098215601</v>
      </c>
      <c r="B192" s="133" t="s">
        <v>203</v>
      </c>
      <c r="C192" s="148">
        <v>30.52</v>
      </c>
      <c r="D192" s="148">
        <v>28.43</v>
      </c>
      <c r="E192" s="148">
        <v>30.48</v>
      </c>
      <c r="F192" s="148">
        <v>29.33</v>
      </c>
      <c r="G192" s="148">
        <v>28.12</v>
      </c>
      <c r="H192" s="148">
        <v>28.97</v>
      </c>
      <c r="I192" s="148">
        <v>30.69</v>
      </c>
      <c r="J192" s="148">
        <v>30.96</v>
      </c>
      <c r="K192" s="148">
        <v>33.549999999999997</v>
      </c>
      <c r="L192" s="148">
        <v>33.299999999999997</v>
      </c>
      <c r="M192" s="148">
        <v>31.84</v>
      </c>
      <c r="N192" s="148">
        <v>30.08</v>
      </c>
      <c r="O192" s="148">
        <v>33.72</v>
      </c>
      <c r="P192" s="148">
        <v>28.32</v>
      </c>
      <c r="Q192" s="149">
        <v>25.98</v>
      </c>
      <c r="R192" s="3">
        <v>23.8</v>
      </c>
      <c r="S192" s="3">
        <v>27.12</v>
      </c>
      <c r="T192" s="3">
        <v>31.9</v>
      </c>
      <c r="V192" s="159">
        <f t="shared" si="104"/>
        <v>2.09</v>
      </c>
      <c r="W192" s="159">
        <f t="shared" si="106"/>
        <v>-2.0500000000000007</v>
      </c>
      <c r="X192" s="159">
        <f t="shared" si="107"/>
        <v>1.1500000000000021</v>
      </c>
      <c r="Y192" s="159">
        <f t="shared" si="108"/>
        <v>1.2099999999999973</v>
      </c>
      <c r="Z192" s="159">
        <f t="shared" si="109"/>
        <v>-0.84999999999999787</v>
      </c>
      <c r="AA192" s="159">
        <f t="shared" si="110"/>
        <v>-1.7200000000000024</v>
      </c>
      <c r="AB192" s="159">
        <f t="shared" si="111"/>
        <v>-0.26999999999999957</v>
      </c>
      <c r="AC192" s="159">
        <f t="shared" si="112"/>
        <v>-2.5899999999999963</v>
      </c>
      <c r="AD192" s="159">
        <f t="shared" si="113"/>
        <v>0.25</v>
      </c>
      <c r="AE192" s="159">
        <f t="shared" si="114"/>
        <v>1.4599999999999973</v>
      </c>
      <c r="AF192" s="159">
        <f t="shared" si="115"/>
        <v>1.7600000000000016</v>
      </c>
      <c r="AG192" s="159">
        <f t="shared" si="116"/>
        <v>-3.6400000000000006</v>
      </c>
      <c r="AH192" s="159">
        <f t="shared" si="117"/>
        <v>5.3999999999999986</v>
      </c>
      <c r="AI192" s="159">
        <f t="shared" si="118"/>
        <v>2.34</v>
      </c>
      <c r="AJ192" s="159">
        <f t="shared" si="119"/>
        <v>2.1799999999999997</v>
      </c>
      <c r="AK192" s="159">
        <f t="shared" si="120"/>
        <v>-3.3200000000000003</v>
      </c>
      <c r="AL192" s="159">
        <f t="shared" si="105"/>
        <v>-4.7799999999999976</v>
      </c>
    </row>
    <row r="193" spans="1:38" x14ac:dyDescent="0.2">
      <c r="A193" s="181">
        <v>381009098215603</v>
      </c>
      <c r="B193" s="133" t="s">
        <v>51</v>
      </c>
      <c r="C193" s="150"/>
      <c r="D193" s="150">
        <v>27.3</v>
      </c>
      <c r="E193" s="150"/>
      <c r="F193" s="150">
        <v>27.7</v>
      </c>
      <c r="G193" s="150">
        <v>26.77</v>
      </c>
      <c r="H193" s="150"/>
      <c r="I193" s="150"/>
      <c r="J193" s="150"/>
      <c r="K193" s="150"/>
      <c r="L193" s="150"/>
      <c r="M193" s="150"/>
      <c r="N193" s="150"/>
      <c r="O193" s="150"/>
      <c r="P193" s="150">
        <v>26.32</v>
      </c>
      <c r="Q193" s="151">
        <v>23.72</v>
      </c>
      <c r="R193" s="3">
        <v>22.01</v>
      </c>
      <c r="S193" s="3">
        <v>25.42</v>
      </c>
      <c r="V193" s="159"/>
      <c r="W193" s="159"/>
      <c r="X193" s="159"/>
      <c r="Y193" s="159">
        <f t="shared" si="108"/>
        <v>0.92999999999999972</v>
      </c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>
        <f t="shared" si="118"/>
        <v>2.6000000000000014</v>
      </c>
      <c r="AJ193" s="159">
        <f t="shared" si="119"/>
        <v>1.7099999999999973</v>
      </c>
      <c r="AK193" s="159">
        <f t="shared" si="120"/>
        <v>-3.41</v>
      </c>
      <c r="AL193" s="159"/>
    </row>
    <row r="194" spans="1:38" x14ac:dyDescent="0.2">
      <c r="A194" s="181">
        <v>381026098350201</v>
      </c>
      <c r="B194" s="133" t="s">
        <v>53</v>
      </c>
      <c r="C194" s="152">
        <v>44.65</v>
      </c>
      <c r="D194" s="152">
        <v>43.1</v>
      </c>
      <c r="E194" s="152">
        <v>41.15</v>
      </c>
      <c r="F194" s="152">
        <v>40.5</v>
      </c>
      <c r="G194" s="152">
        <v>38.24</v>
      </c>
      <c r="H194" s="152">
        <v>34.44</v>
      </c>
      <c r="I194" s="152">
        <v>30.95</v>
      </c>
      <c r="J194" s="152">
        <v>29.73</v>
      </c>
      <c r="K194" s="152">
        <v>28.13</v>
      </c>
      <c r="L194" s="152">
        <v>28.93</v>
      </c>
      <c r="M194" s="152">
        <v>28.55</v>
      </c>
      <c r="N194" s="152">
        <v>28.9</v>
      </c>
      <c r="O194" s="152">
        <v>29.79</v>
      </c>
      <c r="P194" s="152">
        <v>26.66</v>
      </c>
      <c r="Q194" s="153">
        <v>25.36</v>
      </c>
      <c r="R194" s="3">
        <v>25.56</v>
      </c>
      <c r="S194" s="3">
        <v>25.18</v>
      </c>
      <c r="T194" s="3">
        <v>26.34</v>
      </c>
      <c r="V194" s="159">
        <f t="shared" si="104"/>
        <v>1.5499999999999972</v>
      </c>
      <c r="W194" s="159">
        <f t="shared" si="106"/>
        <v>1.9500000000000028</v>
      </c>
      <c r="X194" s="159">
        <f t="shared" si="107"/>
        <v>0.64999999999999858</v>
      </c>
      <c r="Y194" s="159">
        <f t="shared" si="108"/>
        <v>2.259999999999998</v>
      </c>
      <c r="Z194" s="159">
        <f t="shared" si="109"/>
        <v>3.8000000000000043</v>
      </c>
      <c r="AA194" s="159">
        <f t="shared" si="110"/>
        <v>3.4899999999999984</v>
      </c>
      <c r="AB194" s="159">
        <f t="shared" si="111"/>
        <v>1.2199999999999989</v>
      </c>
      <c r="AC194" s="159">
        <f t="shared" si="112"/>
        <v>1.6000000000000014</v>
      </c>
      <c r="AD194" s="159">
        <f t="shared" si="113"/>
        <v>-0.80000000000000071</v>
      </c>
      <c r="AE194" s="159">
        <f t="shared" si="114"/>
        <v>0.37999999999999901</v>
      </c>
      <c r="AF194" s="159">
        <f t="shared" si="115"/>
        <v>-0.34999999999999787</v>
      </c>
      <c r="AG194" s="159">
        <f t="shared" si="116"/>
        <v>-0.89000000000000057</v>
      </c>
      <c r="AH194" s="159">
        <f t="shared" si="117"/>
        <v>3.129999999999999</v>
      </c>
      <c r="AI194" s="159">
        <f t="shared" si="118"/>
        <v>1.3000000000000007</v>
      </c>
      <c r="AJ194" s="159">
        <f t="shared" si="119"/>
        <v>-0.19999999999999929</v>
      </c>
      <c r="AK194" s="159">
        <f t="shared" si="120"/>
        <v>0.37999999999999901</v>
      </c>
      <c r="AL194" s="159">
        <f t="shared" si="105"/>
        <v>-1.1600000000000001</v>
      </c>
    </row>
    <row r="195" spans="1:38" x14ac:dyDescent="0.2">
      <c r="A195" s="181">
        <v>381026098350202</v>
      </c>
      <c r="B195" s="133" t="s">
        <v>204</v>
      </c>
      <c r="C195" s="154">
        <v>11.78</v>
      </c>
      <c r="D195" s="154">
        <v>11.18</v>
      </c>
      <c r="E195" s="154">
        <v>10.27</v>
      </c>
      <c r="F195" s="154">
        <v>10.25</v>
      </c>
      <c r="G195" s="154">
        <v>9.7200000000000006</v>
      </c>
      <c r="H195" s="154">
        <v>10.46</v>
      </c>
      <c r="I195" s="154">
        <v>10.71</v>
      </c>
      <c r="J195" s="154">
        <v>11.4</v>
      </c>
      <c r="K195" s="154">
        <v>11.06</v>
      </c>
      <c r="L195" s="154">
        <v>12.4</v>
      </c>
      <c r="M195" s="154">
        <v>11.78</v>
      </c>
      <c r="N195" s="154">
        <v>11.62</v>
      </c>
      <c r="O195" s="154">
        <v>12.49</v>
      </c>
      <c r="P195" s="154">
        <v>10.050000000000001</v>
      </c>
      <c r="Q195" s="155">
        <v>9.32</v>
      </c>
      <c r="R195" s="3">
        <v>9.56</v>
      </c>
      <c r="S195" s="3">
        <v>10.61</v>
      </c>
      <c r="T195" s="3">
        <v>13.14</v>
      </c>
      <c r="V195" s="159">
        <f t="shared" si="104"/>
        <v>0.59999999999999964</v>
      </c>
      <c r="W195" s="159">
        <f t="shared" si="106"/>
        <v>0.91000000000000014</v>
      </c>
      <c r="X195" s="159">
        <f t="shared" si="107"/>
        <v>1.9999999999999574E-2</v>
      </c>
      <c r="Y195" s="159">
        <f t="shared" si="108"/>
        <v>0.52999999999999936</v>
      </c>
      <c r="Z195" s="159">
        <f t="shared" si="109"/>
        <v>-0.74000000000000021</v>
      </c>
      <c r="AA195" s="159">
        <f t="shared" si="110"/>
        <v>-0.25</v>
      </c>
      <c r="AB195" s="159">
        <f t="shared" si="111"/>
        <v>-0.6899999999999995</v>
      </c>
      <c r="AC195" s="159">
        <f t="shared" si="112"/>
        <v>0.33999999999999986</v>
      </c>
      <c r="AD195" s="159">
        <f t="shared" si="113"/>
        <v>-1.3399999999999999</v>
      </c>
      <c r="AE195" s="159">
        <f t="shared" si="114"/>
        <v>0.62000000000000099</v>
      </c>
      <c r="AF195" s="159">
        <f t="shared" si="115"/>
        <v>0.16000000000000014</v>
      </c>
      <c r="AG195" s="159">
        <f t="shared" si="116"/>
        <v>-0.87000000000000099</v>
      </c>
      <c r="AH195" s="159">
        <f t="shared" si="117"/>
        <v>2.4399999999999995</v>
      </c>
      <c r="AI195" s="159">
        <f t="shared" si="118"/>
        <v>0.73000000000000043</v>
      </c>
      <c r="AJ195" s="159">
        <f t="shared" si="119"/>
        <v>-0.24000000000000021</v>
      </c>
      <c r="AK195" s="159">
        <f t="shared" si="120"/>
        <v>-1.0499999999999989</v>
      </c>
      <c r="AL195" s="159">
        <f t="shared" si="105"/>
        <v>-2.5300000000000011</v>
      </c>
    </row>
    <row r="196" spans="1:38" x14ac:dyDescent="0.2">
      <c r="A196" s="181">
        <v>381443098345101</v>
      </c>
      <c r="B196" s="133" t="s">
        <v>58</v>
      </c>
      <c r="C196" s="156">
        <v>30.23</v>
      </c>
      <c r="D196" s="156">
        <v>29.95</v>
      </c>
      <c r="E196" s="156">
        <v>29.99</v>
      </c>
      <c r="F196" s="156">
        <v>29.5</v>
      </c>
      <c r="G196" s="156">
        <v>28.4</v>
      </c>
      <c r="H196" s="156">
        <v>29.26</v>
      </c>
      <c r="I196" s="156">
        <v>30.74</v>
      </c>
      <c r="J196" s="156">
        <v>31.22</v>
      </c>
      <c r="K196" s="156">
        <v>32.79</v>
      </c>
      <c r="L196" s="156">
        <v>34.36</v>
      </c>
      <c r="M196" s="156">
        <v>33.909999999999997</v>
      </c>
      <c r="N196" s="156">
        <v>33.22</v>
      </c>
      <c r="O196" s="156">
        <v>35.14</v>
      </c>
      <c r="P196" s="156">
        <v>30.8</v>
      </c>
      <c r="Q196" s="156">
        <v>28.42</v>
      </c>
      <c r="R196" s="3">
        <v>26.92</v>
      </c>
      <c r="S196" s="3">
        <v>28.69</v>
      </c>
      <c r="T196" s="3">
        <v>33.19</v>
      </c>
      <c r="V196" s="159">
        <f t="shared" si="104"/>
        <v>0.28000000000000114</v>
      </c>
      <c r="W196" s="159">
        <f t="shared" si="106"/>
        <v>-3.9999999999999147E-2</v>
      </c>
      <c r="X196" s="159">
        <f t="shared" si="107"/>
        <v>0.48999999999999844</v>
      </c>
      <c r="Y196" s="159">
        <f t="shared" si="108"/>
        <v>1.1000000000000014</v>
      </c>
      <c r="Z196" s="159">
        <f t="shared" si="109"/>
        <v>-0.86000000000000298</v>
      </c>
      <c r="AA196" s="159">
        <f t="shared" si="110"/>
        <v>-1.4799999999999969</v>
      </c>
      <c r="AB196" s="159">
        <f t="shared" si="111"/>
        <v>-0.48000000000000043</v>
      </c>
      <c r="AC196" s="159">
        <f t="shared" si="112"/>
        <v>-1.5700000000000003</v>
      </c>
      <c r="AD196" s="159">
        <f t="shared" si="113"/>
        <v>-1.5700000000000003</v>
      </c>
      <c r="AE196" s="159">
        <f t="shared" si="114"/>
        <v>0.45000000000000284</v>
      </c>
      <c r="AF196" s="159">
        <f t="shared" si="115"/>
        <v>0.68999999999999773</v>
      </c>
      <c r="AG196" s="159">
        <f t="shared" si="116"/>
        <v>-1.9200000000000017</v>
      </c>
      <c r="AH196" s="159">
        <f t="shared" si="117"/>
        <v>4.34</v>
      </c>
      <c r="AI196" s="159">
        <f t="shared" si="118"/>
        <v>2.379999999999999</v>
      </c>
      <c r="AJ196" s="159">
        <f t="shared" si="119"/>
        <v>1.5</v>
      </c>
      <c r="AK196" s="159">
        <f t="shared" si="120"/>
        <v>-1.7699999999999996</v>
      </c>
      <c r="AL196" s="159">
        <f t="shared" si="105"/>
        <v>-4.4999999999999964</v>
      </c>
    </row>
    <row r="197" spans="1:38" x14ac:dyDescent="0.2">
      <c r="A197" s="181">
        <v>381443098345102</v>
      </c>
      <c r="B197" s="133" t="s">
        <v>57</v>
      </c>
      <c r="C197" s="157">
        <v>31.09</v>
      </c>
      <c r="D197" s="157">
        <v>29.98</v>
      </c>
      <c r="E197" s="157">
        <v>29.98</v>
      </c>
      <c r="F197" s="157">
        <v>29.56</v>
      </c>
      <c r="G197" s="157">
        <v>28.37</v>
      </c>
      <c r="H197" s="157">
        <v>29.14</v>
      </c>
      <c r="I197" s="157">
        <v>30.73</v>
      </c>
      <c r="J197" s="157">
        <v>31.42</v>
      </c>
      <c r="K197" s="157">
        <v>32.75</v>
      </c>
      <c r="L197" s="157">
        <v>34.31</v>
      </c>
      <c r="M197" s="157">
        <v>33.67</v>
      </c>
      <c r="N197" s="157">
        <v>33.130000000000003</v>
      </c>
      <c r="O197" s="157">
        <v>35.200000000000003</v>
      </c>
      <c r="P197" s="157">
        <v>30.7</v>
      </c>
      <c r="Q197" s="158">
        <v>28.45</v>
      </c>
      <c r="R197" s="3">
        <v>26.8</v>
      </c>
      <c r="S197" s="3">
        <v>28.64</v>
      </c>
      <c r="T197" s="3">
        <v>33.11</v>
      </c>
      <c r="V197" s="159">
        <f t="shared" si="104"/>
        <v>1.1099999999999994</v>
      </c>
      <c r="W197" s="159">
        <f t="shared" si="106"/>
        <v>0</v>
      </c>
      <c r="X197" s="159">
        <f t="shared" si="107"/>
        <v>0.42000000000000171</v>
      </c>
      <c r="Y197" s="159">
        <f t="shared" si="108"/>
        <v>1.1899999999999977</v>
      </c>
      <c r="Z197" s="159">
        <f t="shared" si="109"/>
        <v>-0.76999999999999957</v>
      </c>
      <c r="AA197" s="159">
        <f t="shared" si="110"/>
        <v>-1.5899999999999999</v>
      </c>
      <c r="AB197" s="159">
        <f t="shared" si="111"/>
        <v>-0.69000000000000128</v>
      </c>
      <c r="AC197" s="159">
        <f t="shared" si="112"/>
        <v>-1.3299999999999983</v>
      </c>
      <c r="AD197" s="159">
        <f t="shared" si="113"/>
        <v>-1.5600000000000023</v>
      </c>
      <c r="AE197" s="159">
        <f t="shared" si="114"/>
        <v>0.64000000000000057</v>
      </c>
      <c r="AF197" s="159">
        <f t="shared" si="115"/>
        <v>0.53999999999999915</v>
      </c>
      <c r="AG197" s="159">
        <f t="shared" si="116"/>
        <v>-2.0700000000000003</v>
      </c>
      <c r="AH197" s="159">
        <f t="shared" si="117"/>
        <v>4.5000000000000036</v>
      </c>
      <c r="AI197" s="159">
        <f t="shared" si="118"/>
        <v>2.25</v>
      </c>
      <c r="AJ197" s="159">
        <f t="shared" si="119"/>
        <v>1.6499999999999986</v>
      </c>
      <c r="AK197" s="159">
        <f t="shared" si="120"/>
        <v>-1.8399999999999999</v>
      </c>
      <c r="AL197" s="159">
        <f t="shared" si="105"/>
        <v>-4.4699999999999989</v>
      </c>
    </row>
    <row r="198" spans="1:38" x14ac:dyDescent="0.2">
      <c r="A198" s="181">
        <v>381026098350203</v>
      </c>
      <c r="C198" s="3">
        <v>12.35</v>
      </c>
      <c r="D198" s="3">
        <v>11.8</v>
      </c>
      <c r="E198" s="3">
        <v>10.9</v>
      </c>
      <c r="F198" s="3">
        <v>10.78</v>
      </c>
      <c r="G198" s="3">
        <v>10.36</v>
      </c>
      <c r="H198" s="3">
        <v>11.08</v>
      </c>
      <c r="I198" s="3">
        <v>11.35</v>
      </c>
      <c r="J198" s="3">
        <v>12.06</v>
      </c>
      <c r="K198" s="3">
        <v>11.68</v>
      </c>
      <c r="L198" s="3">
        <v>12.96</v>
      </c>
      <c r="M198" s="3">
        <v>11.65</v>
      </c>
      <c r="N198" s="3">
        <v>12</v>
      </c>
      <c r="O198" s="3">
        <v>12.8</v>
      </c>
      <c r="P198" s="3">
        <v>10.42</v>
      </c>
      <c r="Q198" s="3">
        <v>9.68</v>
      </c>
      <c r="R198" s="3">
        <v>9.99</v>
      </c>
      <c r="S198" s="3">
        <v>10.55</v>
      </c>
      <c r="T198" s="3">
        <v>11.39</v>
      </c>
      <c r="V198" s="159">
        <f t="shared" ref="V198" si="121">C198-D198</f>
        <v>0.54999999999999893</v>
      </c>
      <c r="W198" s="159">
        <f t="shared" ref="W198" si="122">D198-E198</f>
        <v>0.90000000000000036</v>
      </c>
      <c r="X198" s="159">
        <f t="shared" ref="X198" si="123">E198-F198</f>
        <v>0.12000000000000099</v>
      </c>
      <c r="Y198" s="159">
        <f t="shared" ref="Y198" si="124">F198-G198</f>
        <v>0.41999999999999993</v>
      </c>
      <c r="Z198" s="159">
        <f t="shared" ref="Z198" si="125">G198-H198</f>
        <v>-0.72000000000000064</v>
      </c>
      <c r="AA198" s="159">
        <f t="shared" ref="AA198" si="126">H198-I198</f>
        <v>-0.26999999999999957</v>
      </c>
      <c r="AB198" s="159">
        <f t="shared" ref="AB198" si="127">I198-J198</f>
        <v>-0.71000000000000085</v>
      </c>
      <c r="AC198" s="159">
        <f t="shared" ref="AC198" si="128">J198-K198</f>
        <v>0.38000000000000078</v>
      </c>
      <c r="AD198" s="159">
        <f t="shared" ref="AD198" si="129">K198-L198</f>
        <v>-1.2800000000000011</v>
      </c>
      <c r="AE198" s="159">
        <f t="shared" ref="AE198" si="130">L198-M198</f>
        <v>1.3100000000000005</v>
      </c>
      <c r="AF198" s="159">
        <f t="shared" ref="AF198" si="131">M198-N198</f>
        <v>-0.34999999999999964</v>
      </c>
      <c r="AG198" s="159">
        <f t="shared" ref="AG198" si="132">N198-O198</f>
        <v>-0.80000000000000071</v>
      </c>
      <c r="AH198" s="159">
        <f t="shared" ref="AH198" si="133">O198-P198</f>
        <v>2.3800000000000008</v>
      </c>
      <c r="AI198" s="159">
        <f t="shared" ref="AI198" si="134">P198-Q198</f>
        <v>0.74000000000000021</v>
      </c>
      <c r="AJ198" s="159">
        <f t="shared" ref="AJ198" si="135">Q198-R198</f>
        <v>-0.3100000000000005</v>
      </c>
      <c r="AK198" s="159">
        <f t="shared" ref="AK198" si="136">R198-S198</f>
        <v>-0.5600000000000005</v>
      </c>
      <c r="AL198" s="159">
        <f t="shared" ref="AL198" si="137">S198-T198</f>
        <v>-0.83999999999999986</v>
      </c>
    </row>
    <row r="199" spans="1:38" x14ac:dyDescent="0.2">
      <c r="U199" s="3" t="s">
        <v>206</v>
      </c>
      <c r="V199" s="159">
        <f>AVERAGE(V173:V198)</f>
        <v>1.4503999999999999</v>
      </c>
      <c r="W199" s="159">
        <f t="shared" ref="W199:AL199" si="138">AVERAGE(W173:W198)</f>
        <v>0.21759999999999988</v>
      </c>
      <c r="X199" s="159">
        <f t="shared" si="138"/>
        <v>0.7200000000000002</v>
      </c>
      <c r="Y199" s="159">
        <f t="shared" si="138"/>
        <v>0.54999999999999982</v>
      </c>
      <c r="Z199" s="159">
        <f t="shared" si="138"/>
        <v>-0.45374999999999982</v>
      </c>
      <c r="AA199" s="159">
        <f t="shared" si="138"/>
        <v>-0.8508</v>
      </c>
      <c r="AB199" s="159">
        <f t="shared" si="138"/>
        <v>-0.79479999999999995</v>
      </c>
      <c r="AC199" s="159">
        <f t="shared" si="138"/>
        <v>-0.78639999999999988</v>
      </c>
      <c r="AD199" s="159">
        <f t="shared" si="138"/>
        <v>-0.77120000000000033</v>
      </c>
      <c r="AE199" s="159">
        <f t="shared" si="138"/>
        <v>0.77333333333333343</v>
      </c>
      <c r="AF199" s="159">
        <f t="shared" si="138"/>
        <v>0.6429166666666668</v>
      </c>
      <c r="AG199" s="159">
        <f t="shared" si="138"/>
        <v>-2.1156000000000006</v>
      </c>
      <c r="AH199" s="159">
        <f t="shared" si="138"/>
        <v>4.6554166666666674</v>
      </c>
      <c r="AI199" s="159">
        <f t="shared" si="138"/>
        <v>1.5640000000000001</v>
      </c>
      <c r="AJ199" s="159">
        <f t="shared" si="138"/>
        <v>0.99384615384615371</v>
      </c>
      <c r="AK199" s="159">
        <f t="shared" si="138"/>
        <v>-2.1876923076923083</v>
      </c>
      <c r="AL199" s="159">
        <f t="shared" si="138"/>
        <v>-3.7782608695652176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workbookViewId="0">
      <selection activeCell="A3" sqref="A3"/>
    </sheetView>
  </sheetViews>
  <sheetFormatPr defaultRowHeight="12.75" x14ac:dyDescent="0.2"/>
  <cols>
    <col min="1" max="1" width="9.140625" style="3"/>
    <col min="2" max="2" width="13.7109375" style="3" bestFit="1" customWidth="1"/>
    <col min="3" max="3" width="14.28515625" style="3" bestFit="1" customWidth="1"/>
    <col min="4" max="4" width="10" style="3" bestFit="1" customWidth="1"/>
    <col min="5" max="5" width="15.85546875" style="3" bestFit="1" customWidth="1"/>
    <col min="6" max="6" width="9.5703125" style="3" bestFit="1" customWidth="1"/>
    <col min="7" max="16384" width="9.140625" style="3"/>
  </cols>
  <sheetData>
    <row r="1" spans="1:6" x14ac:dyDescent="0.2">
      <c r="A1" s="3" t="s">
        <v>216</v>
      </c>
    </row>
    <row r="2" spans="1:6" x14ac:dyDescent="0.2">
      <c r="A2" s="3" t="s">
        <v>30</v>
      </c>
    </row>
    <row r="3" spans="1:6" x14ac:dyDescent="0.2">
      <c r="A3" s="3" t="s">
        <v>234</v>
      </c>
    </row>
    <row r="4" spans="1:6" x14ac:dyDescent="0.2">
      <c r="A4" s="3" t="s">
        <v>31</v>
      </c>
    </row>
    <row r="5" spans="1:6" x14ac:dyDescent="0.2">
      <c r="B5" s="3" t="s">
        <v>43</v>
      </c>
      <c r="C5" s="3" t="s">
        <v>44</v>
      </c>
      <c r="D5" s="3" t="s">
        <v>41</v>
      </c>
      <c r="E5" s="3" t="s">
        <v>42</v>
      </c>
      <c r="F5" s="3" t="s">
        <v>37</v>
      </c>
    </row>
    <row r="6" spans="1:6" x14ac:dyDescent="0.2">
      <c r="A6" s="3">
        <v>1992</v>
      </c>
      <c r="B6" s="162">
        <v>33905.85</v>
      </c>
      <c r="C6" s="162">
        <v>6147.92</v>
      </c>
      <c r="D6" s="162">
        <f t="shared" ref="D6:D24" si="0">SUM(B6:C6)</f>
        <v>40053.769999999997</v>
      </c>
      <c r="E6" s="162"/>
      <c r="F6" s="162">
        <v>46906</v>
      </c>
    </row>
    <row r="7" spans="1:6" x14ac:dyDescent="0.2">
      <c r="A7" s="3">
        <v>1993</v>
      </c>
      <c r="B7" s="162">
        <v>35984.54</v>
      </c>
      <c r="C7" s="162">
        <v>4428.7</v>
      </c>
      <c r="D7" s="162">
        <f t="shared" si="0"/>
        <v>40413.24</v>
      </c>
      <c r="E7" s="162"/>
      <c r="F7" s="162">
        <v>46906</v>
      </c>
    </row>
    <row r="8" spans="1:6" x14ac:dyDescent="0.2">
      <c r="A8" s="3">
        <v>1994</v>
      </c>
      <c r="B8" s="162">
        <v>50361.06</v>
      </c>
      <c r="C8" s="162">
        <v>8847.7800000000007</v>
      </c>
      <c r="D8" s="162">
        <f t="shared" si="0"/>
        <v>59208.84</v>
      </c>
      <c r="E8" s="162"/>
      <c r="F8" s="162">
        <v>46906</v>
      </c>
    </row>
    <row r="9" spans="1:6" x14ac:dyDescent="0.2">
      <c r="A9" s="3">
        <v>1995</v>
      </c>
      <c r="B9" s="162">
        <v>41777.07</v>
      </c>
      <c r="C9" s="162">
        <v>6835.24</v>
      </c>
      <c r="D9" s="162">
        <f t="shared" si="0"/>
        <v>48612.31</v>
      </c>
      <c r="E9" s="162"/>
      <c r="F9" s="162">
        <v>46906</v>
      </c>
    </row>
    <row r="10" spans="1:6" x14ac:dyDescent="0.2">
      <c r="A10" s="3">
        <v>1996</v>
      </c>
      <c r="B10" s="162">
        <v>34204.879999999997</v>
      </c>
      <c r="C10" s="162">
        <v>6370.63</v>
      </c>
      <c r="D10" s="162">
        <f t="shared" si="0"/>
        <v>40575.509999999995</v>
      </c>
      <c r="E10" s="162"/>
      <c r="F10" s="162">
        <v>46906</v>
      </c>
    </row>
    <row r="11" spans="1:6" x14ac:dyDescent="0.2">
      <c r="A11" s="3">
        <v>1997</v>
      </c>
      <c r="B11" s="162">
        <v>31534.6</v>
      </c>
      <c r="C11" s="162">
        <v>5595.02</v>
      </c>
      <c r="D11" s="162">
        <f t="shared" si="0"/>
        <v>37129.619999999995</v>
      </c>
      <c r="E11" s="162"/>
      <c r="F11" s="162">
        <v>46906</v>
      </c>
    </row>
    <row r="12" spans="1:6" x14ac:dyDescent="0.2">
      <c r="A12" s="3">
        <v>1998</v>
      </c>
      <c r="B12" s="162">
        <v>48856.66</v>
      </c>
      <c r="C12" s="162">
        <v>7690.86</v>
      </c>
      <c r="D12" s="162">
        <f t="shared" si="0"/>
        <v>56547.520000000004</v>
      </c>
      <c r="E12" s="162"/>
      <c r="F12" s="162">
        <v>46906</v>
      </c>
    </row>
    <row r="13" spans="1:6" x14ac:dyDescent="0.2">
      <c r="A13" s="3">
        <v>1999</v>
      </c>
      <c r="B13" s="162">
        <v>43866.36</v>
      </c>
      <c r="C13" s="162">
        <v>6913.74</v>
      </c>
      <c r="D13" s="162">
        <f t="shared" si="0"/>
        <v>50780.1</v>
      </c>
      <c r="E13" s="162"/>
      <c r="F13" s="162">
        <v>46906</v>
      </c>
    </row>
    <row r="14" spans="1:6" x14ac:dyDescent="0.2">
      <c r="A14" s="3">
        <v>2000</v>
      </c>
      <c r="B14" s="162">
        <v>46396.01</v>
      </c>
      <c r="C14" s="162">
        <v>7995.89</v>
      </c>
      <c r="D14" s="162">
        <f t="shared" si="0"/>
        <v>54391.9</v>
      </c>
      <c r="E14" s="162"/>
      <c r="F14" s="162">
        <v>46906</v>
      </c>
    </row>
    <row r="15" spans="1:6" x14ac:dyDescent="0.2">
      <c r="A15" s="3">
        <v>2001</v>
      </c>
      <c r="B15" s="162">
        <v>52521.760000000002</v>
      </c>
      <c r="C15" s="162">
        <v>8998.0400000000009</v>
      </c>
      <c r="D15" s="162">
        <f t="shared" si="0"/>
        <v>61519.8</v>
      </c>
      <c r="E15" s="162">
        <f t="shared" ref="E15:E24" si="1">AVERAGE(D6:D15)</f>
        <v>48923.260999999999</v>
      </c>
      <c r="F15" s="162">
        <v>46906</v>
      </c>
    </row>
    <row r="16" spans="1:6" x14ac:dyDescent="0.2">
      <c r="A16" s="3">
        <v>2002</v>
      </c>
      <c r="B16" s="162">
        <v>50682.26</v>
      </c>
      <c r="C16" s="162">
        <v>8457.7999999999993</v>
      </c>
      <c r="D16" s="162">
        <f t="shared" si="0"/>
        <v>59140.06</v>
      </c>
      <c r="E16" s="162">
        <f t="shared" si="1"/>
        <v>50831.89</v>
      </c>
      <c r="F16" s="162">
        <v>46906</v>
      </c>
    </row>
    <row r="17" spans="1:6" x14ac:dyDescent="0.2">
      <c r="A17" s="3">
        <v>2003</v>
      </c>
      <c r="B17" s="162">
        <v>51054.720000000001</v>
      </c>
      <c r="C17" s="162">
        <v>8322.64</v>
      </c>
      <c r="D17" s="162">
        <f t="shared" si="0"/>
        <v>59377.36</v>
      </c>
      <c r="E17" s="162">
        <f t="shared" si="1"/>
        <v>52728.302000000003</v>
      </c>
      <c r="F17" s="162">
        <v>46906</v>
      </c>
    </row>
    <row r="18" spans="1:6" x14ac:dyDescent="0.2">
      <c r="A18" s="3">
        <v>2004</v>
      </c>
      <c r="B18" s="162">
        <v>43660.58</v>
      </c>
      <c r="C18" s="162">
        <v>5447.8</v>
      </c>
      <c r="D18" s="162">
        <f t="shared" si="0"/>
        <v>49108.380000000005</v>
      </c>
      <c r="E18" s="162">
        <f t="shared" si="1"/>
        <v>51718.256000000001</v>
      </c>
      <c r="F18" s="162">
        <v>46906</v>
      </c>
    </row>
    <row r="19" spans="1:6" x14ac:dyDescent="0.2">
      <c r="A19" s="3">
        <v>2005</v>
      </c>
      <c r="B19" s="162">
        <v>41533.230000000003</v>
      </c>
      <c r="C19" s="162">
        <v>6567.09</v>
      </c>
      <c r="D19" s="162">
        <f t="shared" si="0"/>
        <v>48100.320000000007</v>
      </c>
      <c r="E19" s="162">
        <f t="shared" si="1"/>
        <v>51667.057000000001</v>
      </c>
      <c r="F19" s="162">
        <v>46906</v>
      </c>
    </row>
    <row r="20" spans="1:6" x14ac:dyDescent="0.2">
      <c r="A20" s="3">
        <v>2006</v>
      </c>
      <c r="B20" s="162">
        <v>49940.45</v>
      </c>
      <c r="C20" s="162">
        <v>8041.97</v>
      </c>
      <c r="D20" s="162">
        <f t="shared" si="0"/>
        <v>57982.42</v>
      </c>
      <c r="E20" s="162">
        <f t="shared" si="1"/>
        <v>53407.748</v>
      </c>
      <c r="F20" s="162">
        <v>46906</v>
      </c>
    </row>
    <row r="21" spans="1:6" x14ac:dyDescent="0.2">
      <c r="A21" s="3">
        <v>2007</v>
      </c>
      <c r="B21" s="162">
        <v>38530.269999999997</v>
      </c>
      <c r="C21" s="162">
        <v>6093.16</v>
      </c>
      <c r="D21" s="162">
        <f t="shared" si="0"/>
        <v>44623.429999999993</v>
      </c>
      <c r="E21" s="162">
        <f t="shared" si="1"/>
        <v>54157.129000000001</v>
      </c>
      <c r="F21" s="162">
        <v>46906</v>
      </c>
    </row>
    <row r="22" spans="1:6" x14ac:dyDescent="0.2">
      <c r="A22" s="3">
        <v>2008</v>
      </c>
      <c r="B22" s="162">
        <v>44419.39</v>
      </c>
      <c r="C22" s="162">
        <v>5719</v>
      </c>
      <c r="D22" s="162">
        <f t="shared" si="0"/>
        <v>50138.39</v>
      </c>
      <c r="E22" s="162">
        <f t="shared" si="1"/>
        <v>53516.215999999993</v>
      </c>
      <c r="F22" s="162">
        <v>46906</v>
      </c>
    </row>
    <row r="23" spans="1:6" x14ac:dyDescent="0.2">
      <c r="A23" s="3">
        <v>2009</v>
      </c>
      <c r="B23" s="162">
        <v>42636.37</v>
      </c>
      <c r="C23" s="162">
        <v>6523.45</v>
      </c>
      <c r="D23" s="162">
        <f t="shared" si="0"/>
        <v>49159.82</v>
      </c>
      <c r="E23" s="162">
        <f t="shared" si="1"/>
        <v>53354.188000000002</v>
      </c>
      <c r="F23" s="162">
        <v>46906</v>
      </c>
    </row>
    <row r="24" spans="1:6" x14ac:dyDescent="0.2">
      <c r="A24" s="3">
        <v>2010</v>
      </c>
      <c r="B24" s="162">
        <v>48876.5</v>
      </c>
      <c r="C24" s="162">
        <v>8993.7999999999993</v>
      </c>
      <c r="D24" s="162">
        <f t="shared" si="0"/>
        <v>57870.3</v>
      </c>
      <c r="E24" s="162">
        <f t="shared" si="1"/>
        <v>53702.028000000006</v>
      </c>
      <c r="F24" s="162">
        <v>46906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4"/>
  <sheetViews>
    <sheetView workbookViewId="0">
      <selection activeCell="L32" sqref="L32"/>
    </sheetView>
  </sheetViews>
  <sheetFormatPr defaultRowHeight="12.75" x14ac:dyDescent="0.2"/>
  <cols>
    <col min="1" max="1" width="9.140625" style="3"/>
    <col min="2" max="2" width="12.42578125" style="3" bestFit="1" customWidth="1"/>
    <col min="3" max="3" width="11" style="3" bestFit="1" customWidth="1"/>
    <col min="4" max="16384" width="9.140625" style="3"/>
  </cols>
  <sheetData>
    <row r="1" spans="1:9" x14ac:dyDescent="0.2">
      <c r="A1" s="3" t="s">
        <v>0</v>
      </c>
      <c r="B1" s="3" t="s">
        <v>213</v>
      </c>
      <c r="C1" s="3" t="s">
        <v>214</v>
      </c>
      <c r="D1" s="3" t="s">
        <v>215</v>
      </c>
    </row>
    <row r="2" spans="1:9" x14ac:dyDescent="0.2">
      <c r="A2" s="3">
        <v>2001</v>
      </c>
      <c r="B2" s="159">
        <v>20.120000000000005</v>
      </c>
      <c r="C2" s="3">
        <v>24.33</v>
      </c>
      <c r="D2" s="162">
        <v>199622.31000000003</v>
      </c>
    </row>
    <row r="3" spans="1:9" x14ac:dyDescent="0.2">
      <c r="A3" s="3">
        <v>2002</v>
      </c>
      <c r="B3" s="159">
        <v>23.254999999999999</v>
      </c>
      <c r="C3" s="3">
        <v>24.33</v>
      </c>
      <c r="D3" s="162">
        <v>198236.26</v>
      </c>
    </row>
    <row r="4" spans="1:9" x14ac:dyDescent="0.2">
      <c r="A4" s="3">
        <v>2003</v>
      </c>
      <c r="B4" s="159">
        <v>21.004999999999999</v>
      </c>
      <c r="C4" s="3">
        <v>24.33</v>
      </c>
      <c r="D4" s="162">
        <v>194593.97999999998</v>
      </c>
    </row>
    <row r="5" spans="1:9" x14ac:dyDescent="0.2">
      <c r="A5" s="3">
        <v>2004</v>
      </c>
      <c r="B5" s="159">
        <v>26.527500000000003</v>
      </c>
      <c r="C5" s="3">
        <v>24.33</v>
      </c>
      <c r="D5" s="162">
        <v>153960.78999999998</v>
      </c>
    </row>
    <row r="6" spans="1:9" x14ac:dyDescent="0.2">
      <c r="A6" s="3">
        <v>2005</v>
      </c>
      <c r="B6" s="159">
        <v>26.577500000000001</v>
      </c>
      <c r="C6" s="3">
        <v>24.33</v>
      </c>
      <c r="D6" s="162">
        <v>157360.85</v>
      </c>
    </row>
    <row r="7" spans="1:9" x14ac:dyDescent="0.2">
      <c r="A7" s="3">
        <v>2006</v>
      </c>
      <c r="B7" s="159">
        <v>24.487500000000004</v>
      </c>
      <c r="C7" s="3">
        <v>24.33</v>
      </c>
      <c r="D7" s="162">
        <v>186413.04</v>
      </c>
    </row>
    <row r="8" spans="1:9" x14ac:dyDescent="0.2">
      <c r="A8" s="3">
        <v>2007</v>
      </c>
      <c r="B8" s="159">
        <v>36.07</v>
      </c>
      <c r="C8" s="3">
        <v>24.33</v>
      </c>
      <c r="D8" s="162">
        <v>142353.94</v>
      </c>
    </row>
    <row r="9" spans="1:9" x14ac:dyDescent="0.2">
      <c r="A9" s="3">
        <v>2008</v>
      </c>
      <c r="B9" s="159">
        <v>27.369999999999997</v>
      </c>
      <c r="C9" s="3">
        <v>24.33</v>
      </c>
      <c r="D9" s="162">
        <v>162386.37</v>
      </c>
    </row>
    <row r="10" spans="1:9" x14ac:dyDescent="0.2">
      <c r="A10" s="3">
        <v>2009</v>
      </c>
      <c r="B10" s="159">
        <v>23.4725</v>
      </c>
      <c r="C10" s="3">
        <v>24.33</v>
      </c>
      <c r="D10" s="162">
        <v>156121.56</v>
      </c>
    </row>
    <row r="11" spans="1:9" x14ac:dyDescent="0.2">
      <c r="A11" s="3">
        <v>2010</v>
      </c>
      <c r="B11" s="159">
        <v>26.875</v>
      </c>
      <c r="C11" s="3">
        <v>24.33</v>
      </c>
      <c r="D11" s="162">
        <v>178483.50999999998</v>
      </c>
    </row>
    <row r="12" spans="1:9" x14ac:dyDescent="0.2">
      <c r="A12" s="3">
        <v>2011</v>
      </c>
      <c r="B12" s="159">
        <v>15.09</v>
      </c>
      <c r="C12" s="3">
        <v>24.33</v>
      </c>
    </row>
    <row r="13" spans="1:9" s="178" customFormat="1" x14ac:dyDescent="0.2">
      <c r="B13" s="159"/>
    </row>
    <row r="14" spans="1:9" x14ac:dyDescent="0.2">
      <c r="A14" s="178"/>
      <c r="B14" s="179">
        <v>1</v>
      </c>
      <c r="C14" s="178">
        <v>2</v>
      </c>
      <c r="D14" s="178">
        <v>3</v>
      </c>
      <c r="E14" s="178">
        <v>4</v>
      </c>
      <c r="F14" s="178">
        <v>5</v>
      </c>
      <c r="G14" s="178">
        <v>7</v>
      </c>
      <c r="H14" s="178" t="s">
        <v>209</v>
      </c>
      <c r="I14" s="178" t="s">
        <v>41</v>
      </c>
    </row>
    <row r="15" spans="1:9" x14ac:dyDescent="0.2">
      <c r="A15" s="178">
        <v>2001</v>
      </c>
      <c r="B15" s="162">
        <v>7213.21</v>
      </c>
      <c r="C15" s="162">
        <v>5648.32</v>
      </c>
      <c r="D15" s="162">
        <v>6933.54</v>
      </c>
      <c r="E15" s="162">
        <v>23395.59</v>
      </c>
      <c r="F15" s="162">
        <v>94911.85</v>
      </c>
      <c r="G15" s="162">
        <v>52521.760000000002</v>
      </c>
      <c r="H15" s="162">
        <v>8998.0400000000009</v>
      </c>
      <c r="I15" s="162">
        <f>SUM(B15:H15)</f>
        <v>199622.31000000003</v>
      </c>
    </row>
    <row r="16" spans="1:9" x14ac:dyDescent="0.2">
      <c r="A16" s="178">
        <v>2002</v>
      </c>
      <c r="B16" s="162">
        <v>7660.93</v>
      </c>
      <c r="C16" s="162">
        <v>5942.01</v>
      </c>
      <c r="D16" s="162">
        <v>6248.4</v>
      </c>
      <c r="E16" s="162">
        <v>22545.91</v>
      </c>
      <c r="F16" s="162">
        <v>96698.95</v>
      </c>
      <c r="G16" s="162">
        <v>50682.26</v>
      </c>
      <c r="H16" s="162">
        <v>8457.7999999999993</v>
      </c>
      <c r="I16" s="162">
        <f t="shared" ref="I16:I24" si="0">SUM(B16:H16)</f>
        <v>198236.26</v>
      </c>
    </row>
    <row r="17" spans="1:9" x14ac:dyDescent="0.2">
      <c r="A17" s="178">
        <v>2003</v>
      </c>
      <c r="B17" s="162">
        <v>7988.24</v>
      </c>
      <c r="C17" s="162">
        <v>5610.43</v>
      </c>
      <c r="D17" s="162">
        <v>7492.17</v>
      </c>
      <c r="E17" s="162">
        <v>21617.66</v>
      </c>
      <c r="F17" s="162">
        <v>92508.12</v>
      </c>
      <c r="G17" s="162">
        <v>51054.720000000001</v>
      </c>
      <c r="H17" s="162">
        <v>8322.64</v>
      </c>
      <c r="I17" s="162">
        <f t="shared" si="0"/>
        <v>194593.97999999998</v>
      </c>
    </row>
    <row r="18" spans="1:9" x14ac:dyDescent="0.2">
      <c r="A18" s="178">
        <v>2004</v>
      </c>
      <c r="B18" s="162">
        <v>5261.03</v>
      </c>
      <c r="C18" s="162">
        <v>4140.8999999999996</v>
      </c>
      <c r="D18" s="162">
        <v>4801.54</v>
      </c>
      <c r="E18" s="162">
        <v>16033.35</v>
      </c>
      <c r="F18" s="162">
        <v>74615.59</v>
      </c>
      <c r="G18" s="162">
        <v>43660.58</v>
      </c>
      <c r="H18" s="162">
        <v>5447.8</v>
      </c>
      <c r="I18" s="162">
        <f t="shared" si="0"/>
        <v>153960.78999999998</v>
      </c>
    </row>
    <row r="19" spans="1:9" x14ac:dyDescent="0.2">
      <c r="A19" s="178">
        <v>2005</v>
      </c>
      <c r="B19" s="162">
        <v>5943.99</v>
      </c>
      <c r="C19" s="162">
        <v>4976.04</v>
      </c>
      <c r="D19" s="162">
        <v>5081.59</v>
      </c>
      <c r="E19" s="162">
        <v>18268.240000000002</v>
      </c>
      <c r="F19" s="162">
        <v>74990.67</v>
      </c>
      <c r="G19" s="162">
        <v>41533.230000000003</v>
      </c>
      <c r="H19" s="162">
        <v>6567.09</v>
      </c>
      <c r="I19" s="162">
        <f t="shared" si="0"/>
        <v>157360.85</v>
      </c>
    </row>
    <row r="20" spans="1:9" x14ac:dyDescent="0.2">
      <c r="A20" s="178">
        <v>2006</v>
      </c>
      <c r="B20" s="162">
        <v>7176.34</v>
      </c>
      <c r="C20" s="162">
        <v>5054.05</v>
      </c>
      <c r="D20" s="162">
        <v>6260.21</v>
      </c>
      <c r="E20" s="162">
        <v>20974.75</v>
      </c>
      <c r="F20" s="162">
        <v>88965.27</v>
      </c>
      <c r="G20" s="162">
        <v>49940.45</v>
      </c>
      <c r="H20" s="162">
        <v>8041.97</v>
      </c>
      <c r="I20" s="162">
        <f t="shared" si="0"/>
        <v>186413.04</v>
      </c>
    </row>
    <row r="21" spans="1:9" x14ac:dyDescent="0.2">
      <c r="A21" s="178">
        <v>2007</v>
      </c>
      <c r="B21" s="162">
        <v>4651.99</v>
      </c>
      <c r="C21" s="162">
        <v>4669.3599999999997</v>
      </c>
      <c r="D21" s="162">
        <v>4125.32</v>
      </c>
      <c r="E21" s="162">
        <v>14758.54</v>
      </c>
      <c r="F21" s="162">
        <v>69525.3</v>
      </c>
      <c r="G21" s="162">
        <v>38530.269999999997</v>
      </c>
      <c r="H21" s="162">
        <v>6093.16</v>
      </c>
      <c r="I21" s="162">
        <f t="shared" si="0"/>
        <v>142353.94</v>
      </c>
    </row>
    <row r="22" spans="1:9" x14ac:dyDescent="0.2">
      <c r="A22" s="178">
        <v>2008</v>
      </c>
      <c r="B22" s="162">
        <v>6318.41</v>
      </c>
      <c r="C22" s="162">
        <v>4197.75</v>
      </c>
      <c r="D22" s="162">
        <v>5273.41</v>
      </c>
      <c r="E22" s="162">
        <v>16979.78</v>
      </c>
      <c r="F22" s="162">
        <v>79478.63</v>
      </c>
      <c r="G22" s="162">
        <v>44419.39</v>
      </c>
      <c r="H22" s="162">
        <v>5719</v>
      </c>
      <c r="I22" s="162">
        <f t="shared" si="0"/>
        <v>162386.37</v>
      </c>
    </row>
    <row r="23" spans="1:9" x14ac:dyDescent="0.2">
      <c r="A23" s="178">
        <v>2009</v>
      </c>
      <c r="B23" s="162">
        <v>5266.28</v>
      </c>
      <c r="C23" s="162">
        <v>4309.47</v>
      </c>
      <c r="D23" s="162">
        <v>4972.67</v>
      </c>
      <c r="E23" s="162">
        <v>17115.54</v>
      </c>
      <c r="F23" s="162">
        <v>75297.78</v>
      </c>
      <c r="G23" s="162">
        <v>42636.37</v>
      </c>
      <c r="H23" s="162">
        <v>6523.45</v>
      </c>
      <c r="I23" s="162">
        <f t="shared" si="0"/>
        <v>156121.56</v>
      </c>
    </row>
    <row r="24" spans="1:9" x14ac:dyDescent="0.2">
      <c r="A24" s="178">
        <v>2010</v>
      </c>
      <c r="B24" s="162">
        <v>7152.73</v>
      </c>
      <c r="C24" s="162">
        <v>5295.54</v>
      </c>
      <c r="D24" s="162">
        <v>6094.9</v>
      </c>
      <c r="E24" s="162">
        <v>19839.64</v>
      </c>
      <c r="F24" s="162">
        <v>82230.399999999994</v>
      </c>
      <c r="G24" s="162">
        <v>48876.5</v>
      </c>
      <c r="H24" s="162">
        <v>8993.7999999999993</v>
      </c>
      <c r="I24" s="162">
        <f t="shared" si="0"/>
        <v>178483.50999999998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52"/>
  <sheetViews>
    <sheetView topLeftCell="A37" workbookViewId="0">
      <selection activeCell="K40" sqref="K40"/>
    </sheetView>
  </sheetViews>
  <sheetFormatPr defaultRowHeight="12.75" x14ac:dyDescent="0.2"/>
  <cols>
    <col min="1" max="1" width="19.42578125" style="170" customWidth="1"/>
    <col min="2" max="7" width="12.85546875" style="170" bestFit="1" customWidth="1"/>
    <col min="8" max="8" width="19.28515625" style="170" bestFit="1" customWidth="1"/>
    <col min="9" max="9" width="12.28515625" style="170" bestFit="1" customWidth="1"/>
    <col min="10" max="10" width="9.140625" style="170"/>
    <col min="11" max="11" width="11.28515625" style="170" bestFit="1" customWidth="1"/>
    <col min="12" max="16384" width="9.140625" style="170"/>
  </cols>
  <sheetData>
    <row r="1" spans="1:10" x14ac:dyDescent="0.2">
      <c r="A1" s="170" t="s">
        <v>224</v>
      </c>
    </row>
    <row r="2" spans="1:10" x14ac:dyDescent="0.2">
      <c r="A2" s="170" t="s">
        <v>223</v>
      </c>
      <c r="B2" s="172" t="s">
        <v>67</v>
      </c>
      <c r="C2" s="172" t="s">
        <v>38</v>
      </c>
      <c r="D2" s="172" t="s">
        <v>73</v>
      </c>
      <c r="E2" s="172" t="s">
        <v>219</v>
      </c>
      <c r="F2" s="172" t="s">
        <v>39</v>
      </c>
      <c r="G2" s="172" t="s">
        <v>43</v>
      </c>
      <c r="H2" s="172" t="s">
        <v>185</v>
      </c>
      <c r="I2" s="173" t="s">
        <v>218</v>
      </c>
      <c r="J2" s="173" t="s">
        <v>217</v>
      </c>
    </row>
    <row r="3" spans="1:10" x14ac:dyDescent="0.2">
      <c r="A3" s="170">
        <v>2000</v>
      </c>
      <c r="B3" s="174">
        <v>6595.07</v>
      </c>
      <c r="C3" s="174">
        <v>5753.84</v>
      </c>
      <c r="D3" s="174">
        <v>6070.55</v>
      </c>
      <c r="E3" s="174">
        <v>21275.46</v>
      </c>
      <c r="F3" s="174">
        <v>90934.48</v>
      </c>
      <c r="G3" s="174">
        <v>46396.01</v>
      </c>
      <c r="H3" s="174">
        <v>7995.89</v>
      </c>
      <c r="I3" s="174">
        <v>14015.59</v>
      </c>
      <c r="J3" s="177">
        <v>12261.12</v>
      </c>
    </row>
    <row r="4" spans="1:10" x14ac:dyDescent="0.2">
      <c r="A4" s="170">
        <v>2001</v>
      </c>
      <c r="B4" s="174">
        <v>7213.21</v>
      </c>
      <c r="C4" s="174">
        <v>5648.32</v>
      </c>
      <c r="D4" s="174">
        <v>6933.54</v>
      </c>
      <c r="E4" s="174">
        <v>23395.59</v>
      </c>
      <c r="F4" s="174">
        <v>94911.85</v>
      </c>
      <c r="G4" s="174">
        <v>52521.760000000002</v>
      </c>
      <c r="H4" s="174">
        <v>8998.0400000000009</v>
      </c>
      <c r="I4" s="174">
        <v>14358.28</v>
      </c>
      <c r="J4" s="177">
        <v>12857.28</v>
      </c>
    </row>
    <row r="5" spans="1:10" x14ac:dyDescent="0.2">
      <c r="A5" s="170">
        <v>2002</v>
      </c>
      <c r="B5" s="174">
        <v>7660.93</v>
      </c>
      <c r="C5" s="174">
        <v>5942.01</v>
      </c>
      <c r="D5" s="174">
        <v>6248.4</v>
      </c>
      <c r="E5" s="174">
        <v>22545.91</v>
      </c>
      <c r="F5" s="174">
        <v>96698.95</v>
      </c>
      <c r="G5" s="174">
        <v>50682.26</v>
      </c>
      <c r="H5" s="174">
        <v>8457.7999999999993</v>
      </c>
      <c r="I5" s="174">
        <v>14579.46</v>
      </c>
      <c r="J5" s="177">
        <v>15343.76</v>
      </c>
    </row>
    <row r="6" spans="1:10" x14ac:dyDescent="0.2">
      <c r="A6" s="170">
        <v>2003</v>
      </c>
      <c r="B6" s="174">
        <v>7988.24</v>
      </c>
      <c r="C6" s="174">
        <v>5610.43</v>
      </c>
      <c r="D6" s="174">
        <v>7492.17</v>
      </c>
      <c r="E6" s="174">
        <v>21617.66</v>
      </c>
      <c r="F6" s="174">
        <v>92508.12</v>
      </c>
      <c r="G6" s="174">
        <v>51054.720000000001</v>
      </c>
      <c r="H6" s="174">
        <v>8322.64</v>
      </c>
      <c r="I6" s="174">
        <v>14344</v>
      </c>
      <c r="J6" s="177">
        <v>13354.88</v>
      </c>
    </row>
    <row r="7" spans="1:10" x14ac:dyDescent="0.2">
      <c r="A7" s="170">
        <v>2004</v>
      </c>
      <c r="B7" s="174">
        <v>5261.03</v>
      </c>
      <c r="C7" s="174">
        <v>4140.8999999999996</v>
      </c>
      <c r="D7" s="174">
        <v>4801.54</v>
      </c>
      <c r="E7" s="174">
        <v>16033.35</v>
      </c>
      <c r="F7" s="174">
        <v>74615.59</v>
      </c>
      <c r="G7" s="174">
        <v>43660.58</v>
      </c>
      <c r="H7" s="174">
        <v>5447.8</v>
      </c>
      <c r="I7" s="174">
        <v>10097.450000000001</v>
      </c>
      <c r="J7" s="177">
        <v>13035.23</v>
      </c>
    </row>
    <row r="8" spans="1:10" x14ac:dyDescent="0.2">
      <c r="A8" s="170">
        <v>2005</v>
      </c>
      <c r="B8" s="174">
        <v>5943.99</v>
      </c>
      <c r="C8" s="174">
        <v>4976.04</v>
      </c>
      <c r="D8" s="174">
        <v>5081.59</v>
      </c>
      <c r="E8" s="174">
        <v>18268.240000000002</v>
      </c>
      <c r="F8" s="174">
        <v>74990.67</v>
      </c>
      <c r="G8" s="174">
        <v>41533.230000000003</v>
      </c>
      <c r="H8" s="174">
        <v>6567.09</v>
      </c>
      <c r="I8" s="174">
        <v>13002.82</v>
      </c>
      <c r="J8" s="177">
        <v>11128.43</v>
      </c>
    </row>
    <row r="9" spans="1:10" x14ac:dyDescent="0.2">
      <c r="A9" s="170">
        <v>2006</v>
      </c>
      <c r="B9" s="174">
        <v>7176.34</v>
      </c>
      <c r="C9" s="174">
        <v>5054.05</v>
      </c>
      <c r="D9" s="174">
        <v>6260.21</v>
      </c>
      <c r="E9" s="174">
        <v>20974.75</v>
      </c>
      <c r="F9" s="174">
        <v>88965.27</v>
      </c>
      <c r="G9" s="174">
        <v>49940.45</v>
      </c>
      <c r="H9" s="174">
        <v>8041.97</v>
      </c>
      <c r="I9" s="174">
        <v>13818.62</v>
      </c>
      <c r="J9" s="177">
        <v>13531.05</v>
      </c>
    </row>
    <row r="10" spans="1:10" x14ac:dyDescent="0.2">
      <c r="A10" s="170">
        <v>2007</v>
      </c>
      <c r="B10" s="174">
        <v>4651.99</v>
      </c>
      <c r="C10" s="174">
        <v>4669.3599999999997</v>
      </c>
      <c r="D10" s="174">
        <v>4125.32</v>
      </c>
      <c r="E10" s="174">
        <v>14758.54</v>
      </c>
      <c r="F10" s="174">
        <v>69525.3</v>
      </c>
      <c r="G10" s="174">
        <v>38530.269999999997</v>
      </c>
      <c r="H10" s="174">
        <v>6093.16</v>
      </c>
      <c r="I10" s="174">
        <v>11252.89</v>
      </c>
      <c r="J10" s="177">
        <v>10017.19</v>
      </c>
    </row>
    <row r="11" spans="1:10" x14ac:dyDescent="0.2">
      <c r="A11" s="170">
        <v>2008</v>
      </c>
      <c r="B11" s="174">
        <v>6318.41</v>
      </c>
      <c r="C11" s="174">
        <v>4197.75</v>
      </c>
      <c r="D11" s="174">
        <v>5273.41</v>
      </c>
      <c r="E11" s="174">
        <v>16979.78</v>
      </c>
      <c r="F11" s="174">
        <v>79478.63</v>
      </c>
      <c r="G11" s="174">
        <v>44419.39</v>
      </c>
      <c r="H11" s="174">
        <v>5719</v>
      </c>
      <c r="I11" s="174">
        <v>10089.049999999999</v>
      </c>
      <c r="J11" s="177">
        <v>13151.3</v>
      </c>
    </row>
    <row r="12" spans="1:10" x14ac:dyDescent="0.2">
      <c r="A12" s="170">
        <v>2009</v>
      </c>
      <c r="B12" s="174">
        <v>5266.28</v>
      </c>
      <c r="C12" s="174">
        <v>4309.47</v>
      </c>
      <c r="D12" s="174">
        <v>4972.67</v>
      </c>
      <c r="E12" s="174">
        <v>17115.54</v>
      </c>
      <c r="F12" s="174">
        <v>75297.78</v>
      </c>
      <c r="G12" s="174">
        <v>42636.37</v>
      </c>
      <c r="H12" s="174">
        <v>6523.45</v>
      </c>
      <c r="I12" s="174">
        <v>11554.53</v>
      </c>
      <c r="J12" s="177">
        <v>12505.51</v>
      </c>
    </row>
    <row r="13" spans="1:10" x14ac:dyDescent="0.2">
      <c r="A13" s="170">
        <v>2010</v>
      </c>
      <c r="B13" s="174">
        <v>7152.73</v>
      </c>
      <c r="C13" s="174">
        <v>5295.54</v>
      </c>
      <c r="D13" s="174">
        <v>6094.9</v>
      </c>
      <c r="E13" s="174">
        <v>19839.64</v>
      </c>
      <c r="F13" s="174">
        <v>82230.399999999994</v>
      </c>
      <c r="G13" s="174">
        <v>48876.5</v>
      </c>
      <c r="H13" s="174">
        <v>8993.7999999999993</v>
      </c>
      <c r="I13" s="174">
        <v>14324.77</v>
      </c>
      <c r="J13" s="177">
        <v>11621.65</v>
      </c>
    </row>
    <row r="15" spans="1:10" x14ac:dyDescent="0.2">
      <c r="A15" s="170" t="s">
        <v>222</v>
      </c>
      <c r="B15" s="172" t="s">
        <v>67</v>
      </c>
      <c r="C15" s="172" t="s">
        <v>38</v>
      </c>
      <c r="D15" s="172" t="s">
        <v>73</v>
      </c>
      <c r="E15" s="172" t="s">
        <v>219</v>
      </c>
      <c r="F15" s="172" t="s">
        <v>39</v>
      </c>
      <c r="G15" s="172" t="s">
        <v>43</v>
      </c>
      <c r="H15" s="172" t="s">
        <v>185</v>
      </c>
      <c r="I15" s="173" t="s">
        <v>218</v>
      </c>
      <c r="J15" s="173" t="s">
        <v>217</v>
      </c>
    </row>
    <row r="16" spans="1:10" x14ac:dyDescent="0.2">
      <c r="A16" s="170">
        <v>2000</v>
      </c>
      <c r="B16" s="176">
        <v>6402</v>
      </c>
      <c r="C16" s="176">
        <v>4927</v>
      </c>
      <c r="D16" s="176">
        <v>4990</v>
      </c>
      <c r="E16" s="176">
        <v>16166</v>
      </c>
      <c r="F16" s="176">
        <v>72290</v>
      </c>
      <c r="G16" s="176">
        <v>36608</v>
      </c>
      <c r="H16" s="176">
        <v>6748</v>
      </c>
      <c r="I16" s="176">
        <v>11672</v>
      </c>
      <c r="J16" s="176">
        <v>11278</v>
      </c>
    </row>
    <row r="17" spans="1:11" x14ac:dyDescent="0.2">
      <c r="A17" s="170">
        <v>2001</v>
      </c>
      <c r="B17" s="176">
        <v>6515</v>
      </c>
      <c r="C17" s="176">
        <v>5040</v>
      </c>
      <c r="D17" s="176">
        <v>4987</v>
      </c>
      <c r="E17" s="176">
        <v>15959</v>
      </c>
      <c r="F17" s="176">
        <v>72859</v>
      </c>
      <c r="G17" s="176">
        <v>37208</v>
      </c>
      <c r="H17" s="176">
        <v>6908</v>
      </c>
      <c r="I17" s="176">
        <v>11892</v>
      </c>
      <c r="J17" s="176">
        <v>11220</v>
      </c>
    </row>
    <row r="18" spans="1:11" x14ac:dyDescent="0.2">
      <c r="A18" s="170">
        <v>2002</v>
      </c>
      <c r="B18" s="176">
        <v>6615</v>
      </c>
      <c r="C18" s="176">
        <v>4890</v>
      </c>
      <c r="D18" s="176">
        <v>5001</v>
      </c>
      <c r="E18" s="176">
        <v>15907</v>
      </c>
      <c r="F18" s="176">
        <v>73088</v>
      </c>
      <c r="G18" s="176">
        <v>38516</v>
      </c>
      <c r="H18" s="176">
        <v>7027</v>
      </c>
      <c r="I18" s="176">
        <v>11958</v>
      </c>
      <c r="J18" s="176">
        <v>11425</v>
      </c>
    </row>
    <row r="19" spans="1:11" x14ac:dyDescent="0.2">
      <c r="A19" s="170">
        <v>2003</v>
      </c>
      <c r="B19" s="176">
        <v>6609</v>
      </c>
      <c r="C19" s="176">
        <v>4698</v>
      </c>
      <c r="D19" s="176">
        <v>4990</v>
      </c>
      <c r="E19" s="176">
        <v>16166</v>
      </c>
      <c r="F19" s="176">
        <v>72632</v>
      </c>
      <c r="G19" s="176">
        <v>37495</v>
      </c>
      <c r="H19" s="176">
        <v>6757</v>
      </c>
      <c r="I19" s="176">
        <v>11925</v>
      </c>
      <c r="J19" s="176">
        <v>11215</v>
      </c>
    </row>
    <row r="20" spans="1:11" x14ac:dyDescent="0.2">
      <c r="A20" s="170">
        <v>2004</v>
      </c>
      <c r="B20" s="176">
        <v>6117</v>
      </c>
      <c r="C20" s="176">
        <v>4645</v>
      </c>
      <c r="D20" s="176">
        <v>4948</v>
      </c>
      <c r="E20" s="176">
        <v>15955</v>
      </c>
      <c r="F20" s="176">
        <v>74403</v>
      </c>
      <c r="G20" s="176">
        <v>37415</v>
      </c>
      <c r="H20" s="176">
        <v>6687</v>
      </c>
      <c r="I20" s="176">
        <v>11958</v>
      </c>
      <c r="J20" s="176">
        <v>11211</v>
      </c>
    </row>
    <row r="21" spans="1:11" x14ac:dyDescent="0.2">
      <c r="A21" s="170">
        <v>2005</v>
      </c>
      <c r="B21" s="176">
        <v>6147</v>
      </c>
      <c r="C21" s="176">
        <v>4777</v>
      </c>
      <c r="D21" s="176">
        <v>4875</v>
      </c>
      <c r="E21" s="176">
        <v>15784</v>
      </c>
      <c r="F21" s="176">
        <v>71015</v>
      </c>
      <c r="G21" s="176">
        <v>37023</v>
      </c>
      <c r="H21" s="176">
        <v>6107</v>
      </c>
      <c r="I21" s="176">
        <v>11871</v>
      </c>
      <c r="J21" s="176">
        <v>11469</v>
      </c>
    </row>
    <row r="22" spans="1:11" x14ac:dyDescent="0.2">
      <c r="A22" s="170">
        <v>2006</v>
      </c>
      <c r="B22" s="176">
        <v>6663</v>
      </c>
      <c r="C22" s="176">
        <v>4777</v>
      </c>
      <c r="D22" s="176">
        <v>5004</v>
      </c>
      <c r="E22" s="176">
        <v>15783</v>
      </c>
      <c r="F22" s="176">
        <v>72010</v>
      </c>
      <c r="G22" s="176">
        <v>37721</v>
      </c>
      <c r="H22" s="176">
        <v>6745</v>
      </c>
      <c r="I22" s="176">
        <v>11826</v>
      </c>
      <c r="J22" s="176">
        <v>11702</v>
      </c>
    </row>
    <row r="23" spans="1:11" x14ac:dyDescent="0.2">
      <c r="A23" s="170">
        <v>2007</v>
      </c>
      <c r="B23" s="176">
        <v>6103</v>
      </c>
      <c r="C23" s="176">
        <v>4761</v>
      </c>
      <c r="D23" s="176">
        <v>4954</v>
      </c>
      <c r="E23" s="176">
        <v>14744</v>
      </c>
      <c r="F23" s="176">
        <v>71469</v>
      </c>
      <c r="G23" s="176">
        <v>37889</v>
      </c>
      <c r="H23" s="176">
        <v>6648</v>
      </c>
      <c r="I23" s="176">
        <v>11661</v>
      </c>
      <c r="J23" s="176">
        <v>11330</v>
      </c>
    </row>
    <row r="24" spans="1:11" x14ac:dyDescent="0.2">
      <c r="A24" s="170">
        <v>2008</v>
      </c>
      <c r="B24" s="176">
        <v>6103</v>
      </c>
      <c r="C24" s="176">
        <v>4827</v>
      </c>
      <c r="D24" s="176">
        <v>4964</v>
      </c>
      <c r="E24" s="176">
        <v>15429</v>
      </c>
      <c r="F24" s="176">
        <v>72299</v>
      </c>
      <c r="G24" s="176">
        <v>38176</v>
      </c>
      <c r="H24" s="176">
        <v>6775</v>
      </c>
      <c r="I24" s="176">
        <v>11850</v>
      </c>
      <c r="J24" s="176">
        <v>11567</v>
      </c>
    </row>
    <row r="25" spans="1:11" x14ac:dyDescent="0.2">
      <c r="A25" s="170">
        <v>2009</v>
      </c>
      <c r="B25" s="176">
        <v>6197</v>
      </c>
      <c r="C25" s="176">
        <v>4833</v>
      </c>
      <c r="D25" s="176">
        <v>5008</v>
      </c>
      <c r="E25" s="176">
        <v>15210</v>
      </c>
      <c r="F25" s="176">
        <v>72818</v>
      </c>
      <c r="G25" s="176">
        <v>37663</v>
      </c>
      <c r="H25" s="176">
        <v>6786</v>
      </c>
      <c r="I25" s="176">
        <v>11703</v>
      </c>
      <c r="J25" s="176">
        <v>11293</v>
      </c>
    </row>
    <row r="26" spans="1:11" x14ac:dyDescent="0.2">
      <c r="A26" s="170">
        <v>2010</v>
      </c>
      <c r="B26" s="176">
        <v>6221</v>
      </c>
      <c r="C26" s="176">
        <v>4756</v>
      </c>
      <c r="D26" s="176">
        <v>5017</v>
      </c>
      <c r="E26" s="176">
        <v>15701</v>
      </c>
      <c r="F26" s="176">
        <v>72876</v>
      </c>
      <c r="G26" s="176">
        <v>37965</v>
      </c>
      <c r="H26" s="176">
        <v>6781</v>
      </c>
      <c r="I26" s="176">
        <v>11698</v>
      </c>
      <c r="J26" s="176">
        <v>11231</v>
      </c>
    </row>
    <row r="28" spans="1:11" x14ac:dyDescent="0.2">
      <c r="A28" s="170" t="s">
        <v>221</v>
      </c>
      <c r="B28" s="172" t="s">
        <v>67</v>
      </c>
      <c r="C28" s="172" t="s">
        <v>38</v>
      </c>
      <c r="D28" s="172" t="s">
        <v>73</v>
      </c>
      <c r="E28" s="172" t="s">
        <v>219</v>
      </c>
      <c r="F28" s="172" t="s">
        <v>39</v>
      </c>
      <c r="G28" s="172" t="s">
        <v>43</v>
      </c>
      <c r="H28" s="172" t="s">
        <v>185</v>
      </c>
      <c r="I28" s="173" t="s">
        <v>218</v>
      </c>
      <c r="J28" s="173" t="s">
        <v>217</v>
      </c>
      <c r="K28" s="173" t="s">
        <v>213</v>
      </c>
    </row>
    <row r="29" spans="1:11" x14ac:dyDescent="0.2">
      <c r="A29" s="170">
        <v>2000</v>
      </c>
      <c r="B29" s="177">
        <f t="shared" ref="B29:J29" si="0">(B3/B16)*12</f>
        <v>12.361893158388003</v>
      </c>
      <c r="C29" s="177">
        <f t="shared" si="0"/>
        <v>14.013817738989243</v>
      </c>
      <c r="D29" s="177">
        <f t="shared" si="0"/>
        <v>14.598517034068138</v>
      </c>
      <c r="E29" s="177">
        <f t="shared" si="0"/>
        <v>15.792745267846096</v>
      </c>
      <c r="F29" s="177">
        <f t="shared" si="0"/>
        <v>15.094947572278322</v>
      </c>
      <c r="G29" s="177">
        <f t="shared" si="0"/>
        <v>15.208482298951051</v>
      </c>
      <c r="H29" s="177">
        <f t="shared" si="0"/>
        <v>14.219128630705395</v>
      </c>
      <c r="I29" s="177">
        <f t="shared" si="0"/>
        <v>14.409448252227552</v>
      </c>
      <c r="J29" s="177">
        <f t="shared" si="0"/>
        <v>13.046057811668737</v>
      </c>
      <c r="K29" s="175">
        <v>30.207500000000003</v>
      </c>
    </row>
    <row r="30" spans="1:11" x14ac:dyDescent="0.2">
      <c r="A30" s="170">
        <v>2001</v>
      </c>
      <c r="B30" s="177">
        <f t="shared" ref="B30:J30" si="1">(B4/B17)*12</f>
        <v>13.286035303146583</v>
      </c>
      <c r="C30" s="177">
        <f t="shared" si="1"/>
        <v>13.448380952380953</v>
      </c>
      <c r="D30" s="177">
        <f t="shared" si="1"/>
        <v>16.683874072588733</v>
      </c>
      <c r="E30" s="177">
        <f t="shared" si="1"/>
        <v>17.591771414249013</v>
      </c>
      <c r="F30" s="177">
        <f t="shared" si="1"/>
        <v>15.632141533647182</v>
      </c>
      <c r="G30" s="177">
        <f t="shared" si="1"/>
        <v>16.938860460116103</v>
      </c>
      <c r="H30" s="177">
        <f t="shared" si="1"/>
        <v>15.630642733063116</v>
      </c>
      <c r="I30" s="177">
        <f t="shared" si="1"/>
        <v>14.48867810292634</v>
      </c>
      <c r="J30" s="177">
        <f t="shared" si="1"/>
        <v>13.751101604278077</v>
      </c>
      <c r="K30" s="175">
        <v>20.120000000000005</v>
      </c>
    </row>
    <row r="31" spans="1:11" x14ac:dyDescent="0.2">
      <c r="A31" s="170">
        <v>2002</v>
      </c>
      <c r="B31" s="177">
        <f t="shared" ref="B31:J31" si="2">(B5/B18)*12</f>
        <v>13.897378684807256</v>
      </c>
      <c r="C31" s="177">
        <f t="shared" si="2"/>
        <v>14.581619631901841</v>
      </c>
      <c r="D31" s="177">
        <f t="shared" si="2"/>
        <v>14.993161367726453</v>
      </c>
      <c r="E31" s="177">
        <f t="shared" si="2"/>
        <v>17.0082932042497</v>
      </c>
      <c r="F31" s="177">
        <f t="shared" si="2"/>
        <v>15.876578918563922</v>
      </c>
      <c r="G31" s="177">
        <f t="shared" si="2"/>
        <v>15.790505763838405</v>
      </c>
      <c r="H31" s="177">
        <f t="shared" si="2"/>
        <v>14.443375551444426</v>
      </c>
      <c r="I31" s="177">
        <f t="shared" si="2"/>
        <v>14.630667335674861</v>
      </c>
      <c r="J31" s="177">
        <f t="shared" si="2"/>
        <v>16.115984245076586</v>
      </c>
      <c r="K31" s="175">
        <v>23.254999999999999</v>
      </c>
    </row>
    <row r="32" spans="1:11" x14ac:dyDescent="0.2">
      <c r="A32" s="170">
        <v>2003</v>
      </c>
      <c r="B32" s="177">
        <f t="shared" ref="B32:J32" si="3">(B6/B19)*12</f>
        <v>14.504294144348616</v>
      </c>
      <c r="C32" s="177">
        <f t="shared" si="3"/>
        <v>14.330600255427843</v>
      </c>
      <c r="D32" s="177">
        <f t="shared" si="3"/>
        <v>18.017242484969941</v>
      </c>
      <c r="E32" s="177">
        <f t="shared" si="3"/>
        <v>16.046759866386243</v>
      </c>
      <c r="F32" s="177">
        <f t="shared" si="3"/>
        <v>15.283861658772992</v>
      </c>
      <c r="G32" s="177">
        <f t="shared" si="3"/>
        <v>16.339689025203359</v>
      </c>
      <c r="H32" s="177">
        <f t="shared" si="3"/>
        <v>14.780476542844458</v>
      </c>
      <c r="I32" s="177">
        <f t="shared" si="3"/>
        <v>14.434213836477987</v>
      </c>
      <c r="J32" s="177">
        <f t="shared" si="3"/>
        <v>14.289662059741417</v>
      </c>
      <c r="K32" s="175">
        <v>21.004999999999999</v>
      </c>
    </row>
    <row r="33" spans="1:11" x14ac:dyDescent="0.2">
      <c r="A33" s="170">
        <v>2004</v>
      </c>
      <c r="B33" s="177">
        <f t="shared" ref="B33:J33" si="4">(B7/B20)*12</f>
        <v>10.320804315841098</v>
      </c>
      <c r="C33" s="177">
        <f t="shared" si="4"/>
        <v>10.697696447793325</v>
      </c>
      <c r="D33" s="177">
        <f t="shared" si="4"/>
        <v>11.64480194017785</v>
      </c>
      <c r="E33" s="177">
        <f t="shared" si="4"/>
        <v>12.058928235662801</v>
      </c>
      <c r="F33" s="177">
        <f t="shared" si="4"/>
        <v>12.034287327123906</v>
      </c>
      <c r="G33" s="177">
        <f t="shared" si="4"/>
        <v>14.003126018976346</v>
      </c>
      <c r="H33" s="177">
        <f t="shared" si="4"/>
        <v>9.7762225213100038</v>
      </c>
      <c r="I33" s="177">
        <f t="shared" si="4"/>
        <v>10.13291520321124</v>
      </c>
      <c r="J33" s="177">
        <f t="shared" si="4"/>
        <v>13.952614396574793</v>
      </c>
      <c r="K33" s="175">
        <v>26.527500000000003</v>
      </c>
    </row>
    <row r="34" spans="1:11" x14ac:dyDescent="0.2">
      <c r="A34" s="170">
        <v>2005</v>
      </c>
      <c r="B34" s="177">
        <f t="shared" ref="B34:J34" si="5">(B8/B21)*12</f>
        <v>11.603689604685211</v>
      </c>
      <c r="C34" s="177">
        <f t="shared" si="5"/>
        <v>12.499995813271926</v>
      </c>
      <c r="D34" s="177">
        <f t="shared" si="5"/>
        <v>12.508529230769232</v>
      </c>
      <c r="E34" s="177">
        <f t="shared" si="5"/>
        <v>13.888677141409023</v>
      </c>
      <c r="F34" s="177">
        <f t="shared" si="5"/>
        <v>12.671802295289728</v>
      </c>
      <c r="G34" s="177">
        <f t="shared" si="5"/>
        <v>13.461868568187345</v>
      </c>
      <c r="H34" s="177">
        <f t="shared" si="5"/>
        <v>12.904057638775175</v>
      </c>
      <c r="I34" s="177">
        <f t="shared" si="5"/>
        <v>13.144119282284558</v>
      </c>
      <c r="J34" s="177">
        <f t="shared" si="5"/>
        <v>11.643662045513995</v>
      </c>
      <c r="K34" s="175">
        <v>26.577500000000001</v>
      </c>
    </row>
    <row r="35" spans="1:11" x14ac:dyDescent="0.2">
      <c r="A35" s="170">
        <v>2006</v>
      </c>
      <c r="B35" s="177">
        <f t="shared" ref="B35:J35" si="6">(B9/B22)*12</f>
        <v>12.924520486267447</v>
      </c>
      <c r="C35" s="177">
        <f t="shared" si="6"/>
        <v>12.69595980741051</v>
      </c>
      <c r="D35" s="177">
        <f t="shared" si="6"/>
        <v>15.012494004796162</v>
      </c>
      <c r="E35" s="177">
        <f t="shared" si="6"/>
        <v>15.947348412849269</v>
      </c>
      <c r="F35" s="177">
        <f t="shared" si="6"/>
        <v>14.825485904735455</v>
      </c>
      <c r="G35" s="177">
        <f t="shared" si="6"/>
        <v>15.887314758357412</v>
      </c>
      <c r="H35" s="177">
        <f t="shared" si="6"/>
        <v>14.307433654558931</v>
      </c>
      <c r="I35" s="177">
        <f t="shared" si="6"/>
        <v>14.02193810248605</v>
      </c>
      <c r="J35" s="177">
        <f t="shared" si="6"/>
        <v>13.875628097761066</v>
      </c>
      <c r="K35" s="175">
        <v>24.487500000000004</v>
      </c>
    </row>
    <row r="36" spans="1:11" x14ac:dyDescent="0.2">
      <c r="A36" s="170">
        <v>2007</v>
      </c>
      <c r="B36" s="177">
        <f t="shared" ref="B36:J36" si="7">(B10/B23)*12</f>
        <v>9.1469572341471412</v>
      </c>
      <c r="C36" s="177">
        <f t="shared" si="7"/>
        <v>11.76902331442974</v>
      </c>
      <c r="D36" s="177">
        <f t="shared" si="7"/>
        <v>9.9927008477997568</v>
      </c>
      <c r="E36" s="177">
        <f t="shared" si="7"/>
        <v>12.011833966359198</v>
      </c>
      <c r="F36" s="177">
        <f t="shared" si="7"/>
        <v>11.673643117995216</v>
      </c>
      <c r="G36" s="177">
        <f t="shared" si="7"/>
        <v>12.203099580353136</v>
      </c>
      <c r="H36" s="177">
        <f t="shared" si="7"/>
        <v>10.998483754512636</v>
      </c>
      <c r="I36" s="177">
        <f t="shared" si="7"/>
        <v>11.58002572678158</v>
      </c>
      <c r="J36" s="177">
        <f t="shared" si="7"/>
        <v>10.609556928508386</v>
      </c>
      <c r="K36" s="175">
        <v>36.07</v>
      </c>
    </row>
    <row r="37" spans="1:11" x14ac:dyDescent="0.2">
      <c r="A37" s="170">
        <v>2008</v>
      </c>
      <c r="B37" s="177">
        <f t="shared" ref="B37:J37" si="8">(B11/B24)*12</f>
        <v>12.423549074225789</v>
      </c>
      <c r="C37" s="177">
        <f t="shared" si="8"/>
        <v>10.435674331883156</v>
      </c>
      <c r="D37" s="177">
        <f t="shared" si="8"/>
        <v>12.747969379532636</v>
      </c>
      <c r="E37" s="177">
        <f t="shared" si="8"/>
        <v>13.206128718646704</v>
      </c>
      <c r="F37" s="177">
        <f t="shared" si="8"/>
        <v>13.19165631613162</v>
      </c>
      <c r="G37" s="177">
        <f t="shared" si="8"/>
        <v>13.962507334450965</v>
      </c>
      <c r="H37" s="177">
        <f t="shared" si="8"/>
        <v>10.129594095940959</v>
      </c>
      <c r="I37" s="177">
        <f t="shared" si="8"/>
        <v>10.216759493670885</v>
      </c>
      <c r="J37" s="177">
        <f t="shared" si="8"/>
        <v>13.643606812483791</v>
      </c>
      <c r="K37" s="175">
        <v>27.369999999999997</v>
      </c>
    </row>
    <row r="38" spans="1:11" x14ac:dyDescent="0.2">
      <c r="A38" s="170">
        <v>2009</v>
      </c>
      <c r="B38" s="177">
        <f t="shared" ref="B38:J38" si="9">(B12/B25)*12</f>
        <v>10.197734387606907</v>
      </c>
      <c r="C38" s="177">
        <f t="shared" si="9"/>
        <v>10.700111731843577</v>
      </c>
      <c r="D38" s="177">
        <f t="shared" si="9"/>
        <v>11.915343450479234</v>
      </c>
      <c r="E38" s="177">
        <f t="shared" si="9"/>
        <v>13.503384615384617</v>
      </c>
      <c r="F38" s="177">
        <f t="shared" si="9"/>
        <v>12.408653904254443</v>
      </c>
      <c r="G38" s="177">
        <f t="shared" si="9"/>
        <v>13.584590712370231</v>
      </c>
      <c r="H38" s="177">
        <f t="shared" si="9"/>
        <v>11.535720601237841</v>
      </c>
      <c r="I38" s="177">
        <f t="shared" si="9"/>
        <v>11.847762112278904</v>
      </c>
      <c r="J38" s="177">
        <f t="shared" si="9"/>
        <v>13.288419374833968</v>
      </c>
      <c r="K38" s="175">
        <v>23.4725</v>
      </c>
    </row>
    <row r="39" spans="1:11" x14ac:dyDescent="0.2">
      <c r="A39" s="170">
        <v>2010</v>
      </c>
      <c r="B39" s="177">
        <f t="shared" ref="B39:J39" si="10">(B13/B26)*12</f>
        <v>13.797260890532069</v>
      </c>
      <c r="C39" s="177">
        <f t="shared" si="10"/>
        <v>13.361328847771237</v>
      </c>
      <c r="D39" s="177">
        <f t="shared" si="10"/>
        <v>14.578194139924257</v>
      </c>
      <c r="E39" s="177">
        <f t="shared" si="10"/>
        <v>15.163090249028723</v>
      </c>
      <c r="F39" s="177">
        <f t="shared" si="10"/>
        <v>13.540326033261978</v>
      </c>
      <c r="G39" s="177">
        <f t="shared" si="10"/>
        <v>15.448913472935597</v>
      </c>
      <c r="H39" s="177">
        <f t="shared" si="10"/>
        <v>15.915882613183896</v>
      </c>
      <c r="I39" s="177">
        <f t="shared" si="10"/>
        <v>14.694583689519575</v>
      </c>
      <c r="J39" s="177">
        <f t="shared" si="10"/>
        <v>12.417398272638232</v>
      </c>
      <c r="K39" s="175">
        <v>26.875</v>
      </c>
    </row>
    <row r="40" spans="1:11" x14ac:dyDescent="0.2">
      <c r="B40" s="177"/>
      <c r="C40" s="177"/>
      <c r="D40" s="177"/>
      <c r="E40" s="177"/>
      <c r="F40" s="177"/>
      <c r="G40" s="177"/>
      <c r="H40" s="177"/>
    </row>
    <row r="41" spans="1:11" x14ac:dyDescent="0.2">
      <c r="A41" s="170" t="s">
        <v>220</v>
      </c>
      <c r="B41" s="172" t="s">
        <v>67</v>
      </c>
      <c r="C41" s="172" t="s">
        <v>38</v>
      </c>
      <c r="D41" s="172" t="s">
        <v>73</v>
      </c>
      <c r="E41" s="172" t="s">
        <v>219</v>
      </c>
      <c r="F41" s="172" t="s">
        <v>39</v>
      </c>
      <c r="G41" s="172" t="s">
        <v>43</v>
      </c>
      <c r="H41" s="172" t="s">
        <v>185</v>
      </c>
      <c r="I41" s="173" t="s">
        <v>218</v>
      </c>
      <c r="J41" s="173" t="s">
        <v>217</v>
      </c>
    </row>
    <row r="42" spans="1:11" x14ac:dyDescent="0.2">
      <c r="A42" s="170">
        <v>2000</v>
      </c>
      <c r="B42" s="177">
        <f t="shared" ref="B42:B52" si="11">B29+K29</f>
        <v>42.56939315838801</v>
      </c>
      <c r="C42" s="177">
        <f t="shared" ref="C42:C52" si="12">C29+K29</f>
        <v>44.221317738989242</v>
      </c>
      <c r="D42" s="177">
        <f t="shared" ref="D42:D52" si="13">D29+K29</f>
        <v>44.806017034068141</v>
      </c>
      <c r="E42" s="177">
        <f t="shared" ref="E42:E52" si="14">E29+K29</f>
        <v>46.000245267846097</v>
      </c>
      <c r="F42" s="177">
        <f t="shared" ref="F42:F52" si="15">F29+K29</f>
        <v>45.302447572278325</v>
      </c>
      <c r="G42" s="177">
        <f t="shared" ref="G42:G52" si="16">G29+K29</f>
        <v>45.41598229895105</v>
      </c>
      <c r="H42" s="177">
        <f t="shared" ref="H42:H52" si="17">H29+K29</f>
        <v>44.426628630705395</v>
      </c>
      <c r="I42" s="177">
        <f t="shared" ref="I42:I52" si="18">I29+K29</f>
        <v>44.616948252227559</v>
      </c>
      <c r="J42" s="177">
        <f t="shared" ref="J42:J52" si="19">J29+K29</f>
        <v>43.253557811668742</v>
      </c>
    </row>
    <row r="43" spans="1:11" x14ac:dyDescent="0.2">
      <c r="A43" s="170">
        <v>2001</v>
      </c>
      <c r="B43" s="177">
        <f t="shared" si="11"/>
        <v>33.406035303146588</v>
      </c>
      <c r="C43" s="177">
        <f t="shared" si="12"/>
        <v>33.568380952380956</v>
      </c>
      <c r="D43" s="177">
        <f t="shared" si="13"/>
        <v>36.803874072588741</v>
      </c>
      <c r="E43" s="177">
        <f t="shared" si="14"/>
        <v>37.711771414249014</v>
      </c>
      <c r="F43" s="177">
        <f t="shared" si="15"/>
        <v>35.75214153364719</v>
      </c>
      <c r="G43" s="177">
        <f t="shared" si="16"/>
        <v>37.058860460116108</v>
      </c>
      <c r="H43" s="177">
        <f t="shared" si="17"/>
        <v>35.750642733063117</v>
      </c>
      <c r="I43" s="177">
        <f t="shared" si="18"/>
        <v>34.608678102926348</v>
      </c>
      <c r="J43" s="177">
        <f t="shared" si="19"/>
        <v>33.871101604278081</v>
      </c>
    </row>
    <row r="44" spans="1:11" x14ac:dyDescent="0.2">
      <c r="A44" s="170">
        <v>2002</v>
      </c>
      <c r="B44" s="177">
        <f t="shared" si="11"/>
        <v>37.152378684807253</v>
      </c>
      <c r="C44" s="177">
        <f t="shared" si="12"/>
        <v>37.83661963190184</v>
      </c>
      <c r="D44" s="177">
        <f t="shared" si="13"/>
        <v>38.248161367726453</v>
      </c>
      <c r="E44" s="177">
        <f t="shared" si="14"/>
        <v>40.263293204249699</v>
      </c>
      <c r="F44" s="177">
        <f t="shared" si="15"/>
        <v>39.131578918563918</v>
      </c>
      <c r="G44" s="177">
        <f t="shared" si="16"/>
        <v>39.045505763838406</v>
      </c>
      <c r="H44" s="177">
        <f t="shared" si="17"/>
        <v>37.698375551444428</v>
      </c>
      <c r="I44" s="177">
        <f t="shared" si="18"/>
        <v>37.88566733567486</v>
      </c>
      <c r="J44" s="177">
        <f t="shared" si="19"/>
        <v>39.370984245076585</v>
      </c>
    </row>
    <row r="45" spans="1:11" x14ac:dyDescent="0.2">
      <c r="A45" s="170">
        <v>2003</v>
      </c>
      <c r="B45" s="177">
        <f t="shared" si="11"/>
        <v>35.509294144348615</v>
      </c>
      <c r="C45" s="177">
        <f t="shared" si="12"/>
        <v>35.335600255427842</v>
      </c>
      <c r="D45" s="177">
        <f t="shared" si="13"/>
        <v>39.022242484969937</v>
      </c>
      <c r="E45" s="177">
        <f t="shared" si="14"/>
        <v>37.051759866386242</v>
      </c>
      <c r="F45" s="177">
        <f t="shared" si="15"/>
        <v>36.288861658772987</v>
      </c>
      <c r="G45" s="177">
        <f t="shared" si="16"/>
        <v>37.344689025203358</v>
      </c>
      <c r="H45" s="177">
        <f t="shared" si="17"/>
        <v>35.785476542844457</v>
      </c>
      <c r="I45" s="177">
        <f t="shared" si="18"/>
        <v>35.43921383647799</v>
      </c>
      <c r="J45" s="177">
        <f t="shared" si="19"/>
        <v>35.294662059741412</v>
      </c>
    </row>
    <row r="46" spans="1:11" x14ac:dyDescent="0.2">
      <c r="A46" s="170">
        <v>2004</v>
      </c>
      <c r="B46" s="177">
        <f t="shared" si="11"/>
        <v>36.848304315841105</v>
      </c>
      <c r="C46" s="177">
        <f t="shared" si="12"/>
        <v>37.22519644779333</v>
      </c>
      <c r="D46" s="177">
        <f t="shared" si="13"/>
        <v>38.172301940177853</v>
      </c>
      <c r="E46" s="177">
        <f t="shared" si="14"/>
        <v>38.586428235662808</v>
      </c>
      <c r="F46" s="177">
        <f t="shared" si="15"/>
        <v>38.561787327123909</v>
      </c>
      <c r="G46" s="177">
        <f t="shared" si="16"/>
        <v>40.530626018976349</v>
      </c>
      <c r="H46" s="177">
        <f t="shared" si="17"/>
        <v>36.303722521310007</v>
      </c>
      <c r="I46" s="177">
        <f t="shared" si="18"/>
        <v>36.660415203211244</v>
      </c>
      <c r="J46" s="177">
        <f t="shared" si="19"/>
        <v>40.480114396574798</v>
      </c>
    </row>
    <row r="47" spans="1:11" x14ac:dyDescent="0.2">
      <c r="A47" s="170">
        <v>2005</v>
      </c>
      <c r="B47" s="177">
        <f t="shared" si="11"/>
        <v>38.181189604685215</v>
      </c>
      <c r="C47" s="177">
        <f t="shared" si="12"/>
        <v>39.077495813271923</v>
      </c>
      <c r="D47" s="177">
        <f t="shared" si="13"/>
        <v>39.086029230769235</v>
      </c>
      <c r="E47" s="177">
        <f t="shared" si="14"/>
        <v>40.46617714140902</v>
      </c>
      <c r="F47" s="177">
        <f t="shared" si="15"/>
        <v>39.249302295289731</v>
      </c>
      <c r="G47" s="177">
        <f t="shared" si="16"/>
        <v>40.039368568187342</v>
      </c>
      <c r="H47" s="177">
        <f t="shared" si="17"/>
        <v>39.481557638775172</v>
      </c>
      <c r="I47" s="177">
        <f t="shared" si="18"/>
        <v>39.721619282284557</v>
      </c>
      <c r="J47" s="177">
        <f t="shared" si="19"/>
        <v>38.221162045513992</v>
      </c>
    </row>
    <row r="48" spans="1:11" x14ac:dyDescent="0.2">
      <c r="A48" s="170">
        <v>2006</v>
      </c>
      <c r="B48" s="177">
        <f t="shared" si="11"/>
        <v>37.412020486267451</v>
      </c>
      <c r="C48" s="177">
        <f t="shared" si="12"/>
        <v>37.183459807410514</v>
      </c>
      <c r="D48" s="177">
        <f t="shared" si="13"/>
        <v>39.499994004796164</v>
      </c>
      <c r="E48" s="177">
        <f t="shared" si="14"/>
        <v>40.434848412849277</v>
      </c>
      <c r="F48" s="177">
        <f t="shared" si="15"/>
        <v>39.312985904735456</v>
      </c>
      <c r="G48" s="177">
        <f t="shared" si="16"/>
        <v>40.374814758357417</v>
      </c>
      <c r="H48" s="177">
        <f t="shared" si="17"/>
        <v>38.794933654558932</v>
      </c>
      <c r="I48" s="177">
        <f t="shared" si="18"/>
        <v>38.509438102486058</v>
      </c>
      <c r="J48" s="177">
        <f t="shared" si="19"/>
        <v>38.36312809776107</v>
      </c>
    </row>
    <row r="49" spans="1:10" x14ac:dyDescent="0.2">
      <c r="A49" s="170">
        <v>2007</v>
      </c>
      <c r="B49" s="177">
        <f t="shared" si="11"/>
        <v>45.216957234147145</v>
      </c>
      <c r="C49" s="177">
        <f t="shared" si="12"/>
        <v>47.839023314429738</v>
      </c>
      <c r="D49" s="177">
        <f t="shared" si="13"/>
        <v>46.062700847799761</v>
      </c>
      <c r="E49" s="177">
        <f t="shared" si="14"/>
        <v>48.081833966359198</v>
      </c>
      <c r="F49" s="177">
        <f t="shared" si="15"/>
        <v>47.743643117995219</v>
      </c>
      <c r="G49" s="177">
        <f t="shared" si="16"/>
        <v>48.273099580353133</v>
      </c>
      <c r="H49" s="177">
        <f t="shared" si="17"/>
        <v>47.068483754512634</v>
      </c>
      <c r="I49" s="177">
        <f t="shared" si="18"/>
        <v>47.650025726781578</v>
      </c>
      <c r="J49" s="177">
        <f t="shared" si="19"/>
        <v>46.67955692850839</v>
      </c>
    </row>
    <row r="50" spans="1:10" x14ac:dyDescent="0.2">
      <c r="A50" s="170">
        <v>2008</v>
      </c>
      <c r="B50" s="177">
        <f t="shared" si="11"/>
        <v>39.793549074225787</v>
      </c>
      <c r="C50" s="177">
        <f t="shared" si="12"/>
        <v>37.805674331883154</v>
      </c>
      <c r="D50" s="177">
        <f t="shared" si="13"/>
        <v>40.117969379532632</v>
      </c>
      <c r="E50" s="177">
        <f t="shared" si="14"/>
        <v>40.5761287186467</v>
      </c>
      <c r="F50" s="177">
        <f t="shared" si="15"/>
        <v>40.561656316131618</v>
      </c>
      <c r="G50" s="177">
        <f t="shared" si="16"/>
        <v>41.332507334450966</v>
      </c>
      <c r="H50" s="177">
        <f t="shared" si="17"/>
        <v>37.499594095940957</v>
      </c>
      <c r="I50" s="177">
        <f t="shared" si="18"/>
        <v>37.586759493670883</v>
      </c>
      <c r="J50" s="177">
        <f t="shared" si="19"/>
        <v>41.013606812483786</v>
      </c>
    </row>
    <row r="51" spans="1:10" x14ac:dyDescent="0.2">
      <c r="A51" s="170">
        <v>2009</v>
      </c>
      <c r="B51" s="177">
        <f t="shared" si="11"/>
        <v>33.670234387606911</v>
      </c>
      <c r="C51" s="177">
        <f t="shared" si="12"/>
        <v>34.172611731843574</v>
      </c>
      <c r="D51" s="177">
        <f t="shared" si="13"/>
        <v>35.387843450479238</v>
      </c>
      <c r="E51" s="177">
        <f t="shared" si="14"/>
        <v>36.975884615384615</v>
      </c>
      <c r="F51" s="177">
        <f t="shared" si="15"/>
        <v>35.881153904254447</v>
      </c>
      <c r="G51" s="177">
        <f t="shared" si="16"/>
        <v>37.057090712370233</v>
      </c>
      <c r="H51" s="177">
        <f t="shared" si="17"/>
        <v>35.008220601237838</v>
      </c>
      <c r="I51" s="177">
        <f t="shared" si="18"/>
        <v>35.320262112278904</v>
      </c>
      <c r="J51" s="177">
        <f t="shared" si="19"/>
        <v>36.760919374833968</v>
      </c>
    </row>
    <row r="52" spans="1:10" x14ac:dyDescent="0.2">
      <c r="A52" s="170">
        <v>2010</v>
      </c>
      <c r="B52" s="177">
        <f t="shared" si="11"/>
        <v>40.672260890532073</v>
      </c>
      <c r="C52" s="177">
        <f t="shared" si="12"/>
        <v>40.236328847771233</v>
      </c>
      <c r="D52" s="177">
        <f t="shared" si="13"/>
        <v>41.453194139924257</v>
      </c>
      <c r="E52" s="177">
        <f t="shared" si="14"/>
        <v>42.038090249028727</v>
      </c>
      <c r="F52" s="177">
        <f t="shared" si="15"/>
        <v>40.415326033261977</v>
      </c>
      <c r="G52" s="177">
        <f t="shared" si="16"/>
        <v>42.323913472935601</v>
      </c>
      <c r="H52" s="177">
        <f t="shared" si="17"/>
        <v>42.790882613183896</v>
      </c>
      <c r="I52" s="177">
        <f t="shared" si="18"/>
        <v>41.569583689519575</v>
      </c>
      <c r="J52" s="177">
        <f t="shared" si="19"/>
        <v>39.292398272638231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83"/>
  <sheetViews>
    <sheetView topLeftCell="J1" workbookViewId="0">
      <selection activeCell="T20" sqref="T20"/>
    </sheetView>
  </sheetViews>
  <sheetFormatPr defaultRowHeight="12.75" x14ac:dyDescent="0.2"/>
  <cols>
    <col min="1" max="1" width="16.140625" style="98" bestFit="1" customWidth="1"/>
    <col min="2" max="2" width="9.140625" style="178"/>
    <col min="3" max="11" width="6.140625" style="178" bestFit="1" customWidth="1"/>
    <col min="12" max="12" width="5.7109375" style="178" bestFit="1" customWidth="1"/>
    <col min="13" max="20" width="6.140625" style="178" bestFit="1" customWidth="1"/>
    <col min="21" max="22" width="9.140625" style="178"/>
    <col min="23" max="26" width="5" style="178" bestFit="1" customWidth="1"/>
    <col min="27" max="28" width="5.42578125" style="178" bestFit="1" customWidth="1"/>
    <col min="29" max="29" width="5" style="178" bestFit="1" customWidth="1"/>
    <col min="30" max="30" width="5.7109375" style="178" bestFit="1" customWidth="1"/>
    <col min="31" max="32" width="5" style="178" bestFit="1" customWidth="1"/>
    <col min="33" max="34" width="5.42578125" style="178" bestFit="1" customWidth="1"/>
    <col min="35" max="38" width="5" style="178" bestFit="1" customWidth="1"/>
    <col min="39" max="39" width="9.140625" style="178"/>
    <col min="40" max="40" width="18.140625" style="178" bestFit="1" customWidth="1"/>
    <col min="41" max="49" width="6.140625" style="178" customWidth="1"/>
    <col min="50" max="16384" width="9.140625" style="178"/>
  </cols>
  <sheetData>
    <row r="1" spans="1:51" x14ac:dyDescent="0.2">
      <c r="A1" s="98" t="s">
        <v>212</v>
      </c>
    </row>
    <row r="2" spans="1:51" x14ac:dyDescent="0.2">
      <c r="A2" s="98" t="s">
        <v>67</v>
      </c>
      <c r="V2" s="178" t="s">
        <v>205</v>
      </c>
      <c r="AO2" s="178">
        <v>1</v>
      </c>
      <c r="AP2" s="178">
        <v>2</v>
      </c>
      <c r="AQ2" s="178">
        <v>3</v>
      </c>
      <c r="AR2" s="178" t="s">
        <v>207</v>
      </c>
      <c r="AS2" s="178" t="s">
        <v>208</v>
      </c>
      <c r="AT2" s="178">
        <v>5</v>
      </c>
      <c r="AU2" s="178">
        <v>7</v>
      </c>
      <c r="AV2" s="178" t="s">
        <v>209</v>
      </c>
      <c r="AW2" s="178" t="s">
        <v>206</v>
      </c>
    </row>
    <row r="3" spans="1:51" x14ac:dyDescent="0.2">
      <c r="A3" s="180" t="s">
        <v>45</v>
      </c>
      <c r="B3" s="6" t="s">
        <v>46</v>
      </c>
      <c r="C3" s="8">
        <v>1995</v>
      </c>
      <c r="D3" s="8">
        <v>1996</v>
      </c>
      <c r="E3" s="8">
        <v>1997</v>
      </c>
      <c r="F3" s="8">
        <v>1998</v>
      </c>
      <c r="G3" s="8">
        <v>1999</v>
      </c>
      <c r="H3" s="8">
        <v>2000</v>
      </c>
      <c r="I3" s="8">
        <v>2001</v>
      </c>
      <c r="J3" s="8">
        <v>2002</v>
      </c>
      <c r="K3" s="8">
        <v>2003</v>
      </c>
      <c r="L3" s="8">
        <v>2004</v>
      </c>
      <c r="M3" s="8">
        <v>2005</v>
      </c>
      <c r="N3" s="8">
        <v>2006</v>
      </c>
      <c r="O3" s="8">
        <v>2007</v>
      </c>
      <c r="P3" s="8">
        <v>2008</v>
      </c>
      <c r="Q3" s="8">
        <v>2009</v>
      </c>
      <c r="R3" s="178">
        <v>2010</v>
      </c>
      <c r="S3" s="178">
        <v>2011</v>
      </c>
      <c r="T3" s="178">
        <v>2012</v>
      </c>
      <c r="V3" s="178">
        <v>1996</v>
      </c>
      <c r="W3" s="178">
        <v>1997</v>
      </c>
      <c r="X3" s="178">
        <v>1998</v>
      </c>
      <c r="Y3" s="178">
        <v>1999</v>
      </c>
      <c r="Z3" s="178">
        <v>2000</v>
      </c>
      <c r="AA3" s="178">
        <v>2001</v>
      </c>
      <c r="AB3" s="178">
        <v>2002</v>
      </c>
      <c r="AC3" s="178">
        <v>2003</v>
      </c>
      <c r="AD3" s="178">
        <v>2004</v>
      </c>
      <c r="AE3" s="178">
        <v>2005</v>
      </c>
      <c r="AF3" s="178">
        <v>2006</v>
      </c>
      <c r="AG3" s="178">
        <v>2007</v>
      </c>
      <c r="AH3" s="178">
        <v>2008</v>
      </c>
      <c r="AI3" s="178">
        <v>2009</v>
      </c>
      <c r="AJ3" s="178">
        <v>2010</v>
      </c>
      <c r="AK3" s="178">
        <v>2011</v>
      </c>
      <c r="AL3" s="178">
        <v>2012</v>
      </c>
      <c r="AN3" s="178">
        <v>1996</v>
      </c>
      <c r="AO3" s="159">
        <v>0.93</v>
      </c>
      <c r="AP3" s="159">
        <v>0.75</v>
      </c>
      <c r="AQ3" s="159">
        <v>0.875</v>
      </c>
      <c r="AR3" s="159">
        <v>0.66999999999999982</v>
      </c>
      <c r="AS3" s="159">
        <v>0.92777777777777759</v>
      </c>
      <c r="AT3" s="159">
        <v>1.158222222222222</v>
      </c>
      <c r="AU3" s="159">
        <v>1.6017391304347821</v>
      </c>
      <c r="AV3" s="159">
        <v>1.4970588235294116</v>
      </c>
      <c r="AW3" s="159">
        <f>AVERAGE(AO3:AV3)</f>
        <v>1.0512247442455243</v>
      </c>
      <c r="AY3" s="159"/>
    </row>
    <row r="4" spans="1:51" x14ac:dyDescent="0.2">
      <c r="A4" s="7">
        <v>375849098465001</v>
      </c>
      <c r="B4" s="4" t="s">
        <v>47</v>
      </c>
      <c r="C4" s="9"/>
      <c r="D4" s="9"/>
      <c r="E4" s="9"/>
      <c r="F4" s="9"/>
      <c r="G4" s="9"/>
      <c r="H4" s="9">
        <v>23.71</v>
      </c>
      <c r="I4" s="9">
        <v>21.79</v>
      </c>
      <c r="J4" s="9">
        <v>22.33</v>
      </c>
      <c r="K4" s="9">
        <v>23.94</v>
      </c>
      <c r="L4" s="9">
        <v>25.05</v>
      </c>
      <c r="M4" s="9">
        <v>24.53</v>
      </c>
      <c r="N4" s="9">
        <v>23.94</v>
      </c>
      <c r="O4" s="9">
        <v>24.5</v>
      </c>
      <c r="P4" s="9">
        <v>21.13</v>
      </c>
      <c r="Q4" s="178">
        <v>20.46</v>
      </c>
      <c r="R4" s="178">
        <v>18.91</v>
      </c>
      <c r="S4" s="178">
        <v>19.3</v>
      </c>
      <c r="AA4" s="178">
        <f t="shared" ref="Y4:AL17" si="0">H4-I4</f>
        <v>1.9200000000000017</v>
      </c>
      <c r="AB4" s="178">
        <f t="shared" si="0"/>
        <v>-0.53999999999999915</v>
      </c>
      <c r="AC4" s="178">
        <f t="shared" si="0"/>
        <v>-1.610000000000003</v>
      </c>
      <c r="AD4" s="178">
        <f t="shared" si="0"/>
        <v>-1.1099999999999994</v>
      </c>
      <c r="AE4" s="178">
        <f t="shared" si="0"/>
        <v>0.51999999999999957</v>
      </c>
      <c r="AF4" s="178">
        <f t="shared" si="0"/>
        <v>0.58999999999999986</v>
      </c>
      <c r="AG4" s="178">
        <f t="shared" si="0"/>
        <v>-0.55999999999999872</v>
      </c>
      <c r="AH4" s="178">
        <f t="shared" si="0"/>
        <v>3.370000000000001</v>
      </c>
      <c r="AI4" s="178">
        <f t="shared" si="0"/>
        <v>0.66999999999999815</v>
      </c>
      <c r="AJ4" s="178">
        <f t="shared" si="0"/>
        <v>1.5500000000000007</v>
      </c>
      <c r="AK4" s="178">
        <f t="shared" si="0"/>
        <v>-0.39000000000000057</v>
      </c>
      <c r="AN4" s="178">
        <v>1997</v>
      </c>
      <c r="AO4" s="159">
        <v>0.44</v>
      </c>
      <c r="AP4" s="161">
        <v>-0.49</v>
      </c>
      <c r="AQ4" s="159">
        <v>2.59</v>
      </c>
      <c r="AR4" s="159">
        <v>0.26125000000000004</v>
      </c>
      <c r="AS4" s="159">
        <v>2.3811111111111112</v>
      </c>
      <c r="AT4" s="159">
        <v>1.3295833333333336</v>
      </c>
      <c r="AU4" s="159">
        <v>0.38583333333333414</v>
      </c>
      <c r="AV4" s="159">
        <v>0.33882352941176452</v>
      </c>
      <c r="AW4" s="159">
        <f t="shared" ref="AW4:AW19" si="1">AVERAGE(AO4:AV4)</f>
        <v>0.90457516339869304</v>
      </c>
      <c r="AY4" s="159"/>
    </row>
    <row r="5" spans="1:51" x14ac:dyDescent="0.2">
      <c r="A5" s="7">
        <v>375625098463401</v>
      </c>
      <c r="B5" s="4" t="s">
        <v>48</v>
      </c>
      <c r="C5" s="10">
        <v>23.17</v>
      </c>
      <c r="D5" s="10">
        <v>22.24</v>
      </c>
      <c r="E5" s="10">
        <v>22.31</v>
      </c>
      <c r="F5" s="10">
        <v>22.17</v>
      </c>
      <c r="G5" s="10">
        <v>21.49</v>
      </c>
      <c r="H5" s="10">
        <v>21.78</v>
      </c>
      <c r="I5" s="10">
        <v>21.92</v>
      </c>
      <c r="J5" s="10">
        <v>22.03</v>
      </c>
      <c r="K5" s="10">
        <v>23.64</v>
      </c>
      <c r="L5" s="10">
        <v>24.87</v>
      </c>
      <c r="M5" s="10">
        <v>24.96</v>
      </c>
      <c r="N5" s="10">
        <v>24.08</v>
      </c>
      <c r="O5" s="10">
        <v>24.79</v>
      </c>
      <c r="P5" s="10">
        <v>21.14</v>
      </c>
      <c r="Q5" s="10">
        <v>20.18</v>
      </c>
      <c r="R5" s="178">
        <v>17.670000000000002</v>
      </c>
      <c r="S5" s="178">
        <v>18.809999999999999</v>
      </c>
      <c r="T5" s="178">
        <v>21.24</v>
      </c>
      <c r="V5" s="178">
        <f>C5-D5</f>
        <v>0.93000000000000327</v>
      </c>
      <c r="W5" s="178">
        <f t="shared" ref="W5:X9" si="2">D5-E5</f>
        <v>-7.0000000000000284E-2</v>
      </c>
      <c r="X5" s="178">
        <f t="shared" si="2"/>
        <v>0.13999999999999702</v>
      </c>
      <c r="Y5" s="178">
        <f t="shared" si="0"/>
        <v>0.68000000000000327</v>
      </c>
      <c r="Z5" s="178">
        <f t="shared" si="0"/>
        <v>-0.2900000000000027</v>
      </c>
      <c r="AA5" s="178">
        <f t="shared" si="0"/>
        <v>-0.14000000000000057</v>
      </c>
      <c r="AB5" s="178">
        <f t="shared" si="0"/>
        <v>-0.10999999999999943</v>
      </c>
      <c r="AC5" s="178">
        <f t="shared" si="0"/>
        <v>-1.6099999999999994</v>
      </c>
      <c r="AD5" s="178">
        <f t="shared" si="0"/>
        <v>-1.2300000000000004</v>
      </c>
      <c r="AE5" s="178">
        <f t="shared" si="0"/>
        <v>-8.9999999999999858E-2</v>
      </c>
      <c r="AF5" s="178">
        <f t="shared" si="0"/>
        <v>0.88000000000000256</v>
      </c>
      <c r="AG5" s="178">
        <f t="shared" si="0"/>
        <v>-0.71000000000000085</v>
      </c>
      <c r="AH5" s="178">
        <f t="shared" si="0"/>
        <v>3.6499999999999986</v>
      </c>
      <c r="AI5" s="178">
        <f t="shared" si="0"/>
        <v>0.96000000000000085</v>
      </c>
      <c r="AJ5" s="178">
        <f t="shared" si="0"/>
        <v>2.509999999999998</v>
      </c>
      <c r="AK5" s="178">
        <f t="shared" si="0"/>
        <v>-1.139999999999997</v>
      </c>
      <c r="AL5" s="178">
        <f t="shared" si="0"/>
        <v>-2.4299999999999997</v>
      </c>
      <c r="AN5" s="178">
        <v>1998</v>
      </c>
      <c r="AO5" s="159">
        <v>0.15</v>
      </c>
      <c r="AP5" s="161">
        <v>-0.21</v>
      </c>
      <c r="AQ5" s="159">
        <v>1.1366666666666665</v>
      </c>
      <c r="AR5" s="159">
        <v>1.3012500000000002</v>
      </c>
      <c r="AS5" s="159">
        <v>2.2155555555555555</v>
      </c>
      <c r="AT5" s="159">
        <v>1.1337499999999998</v>
      </c>
      <c r="AU5" s="159">
        <v>1.2704166666666661</v>
      </c>
      <c r="AV5" s="159">
        <v>0.82705882352941185</v>
      </c>
      <c r="AW5" s="159">
        <f t="shared" si="1"/>
        <v>0.97808721405228749</v>
      </c>
      <c r="AY5" s="159"/>
    </row>
    <row r="6" spans="1:51" x14ac:dyDescent="0.2">
      <c r="A6" s="7">
        <v>380003098482103</v>
      </c>
      <c r="B6" s="4" t="s">
        <v>49</v>
      </c>
      <c r="C6" s="9">
        <v>10.199999999999999</v>
      </c>
      <c r="D6" s="9">
        <v>9.36</v>
      </c>
      <c r="E6" s="9">
        <v>8.77</v>
      </c>
      <c r="F6" s="9">
        <v>8</v>
      </c>
      <c r="G6" s="9">
        <v>8.77</v>
      </c>
      <c r="H6" s="9">
        <v>9.01</v>
      </c>
      <c r="I6" s="9">
        <v>8.81</v>
      </c>
      <c r="J6" s="9">
        <v>9.42</v>
      </c>
      <c r="K6" s="9">
        <v>9.9600000000000009</v>
      </c>
      <c r="L6" s="9">
        <v>11.31</v>
      </c>
      <c r="M6" s="9">
        <v>9.8699999999999992</v>
      </c>
      <c r="N6" s="9">
        <v>9.8000000000000007</v>
      </c>
      <c r="O6" s="9">
        <v>9.9600000000000009</v>
      </c>
      <c r="P6" s="9">
        <v>7.89</v>
      </c>
      <c r="Q6" s="178">
        <v>8.1</v>
      </c>
      <c r="R6" s="178">
        <v>7.6</v>
      </c>
      <c r="S6" s="178">
        <v>8.1</v>
      </c>
      <c r="T6" s="178">
        <v>10.33</v>
      </c>
      <c r="V6" s="178">
        <f t="shared" ref="V6:V9" si="3">C6-D6</f>
        <v>0.83999999999999986</v>
      </c>
      <c r="W6" s="178">
        <f t="shared" si="2"/>
        <v>0.58999999999999986</v>
      </c>
      <c r="X6" s="178">
        <f t="shared" si="2"/>
        <v>0.76999999999999957</v>
      </c>
      <c r="Y6" s="178">
        <f t="shared" si="0"/>
        <v>-0.76999999999999957</v>
      </c>
      <c r="Z6" s="178">
        <f t="shared" si="0"/>
        <v>-0.24000000000000021</v>
      </c>
      <c r="AA6" s="178">
        <f t="shared" si="0"/>
        <v>0.19999999999999929</v>
      </c>
      <c r="AB6" s="178">
        <f t="shared" si="0"/>
        <v>-0.60999999999999943</v>
      </c>
      <c r="AC6" s="178">
        <f t="shared" si="0"/>
        <v>-0.54000000000000092</v>
      </c>
      <c r="AD6" s="178">
        <f t="shared" si="0"/>
        <v>-1.3499999999999996</v>
      </c>
      <c r="AE6" s="178">
        <f t="shared" si="0"/>
        <v>1.4400000000000013</v>
      </c>
      <c r="AF6" s="178">
        <f t="shared" si="0"/>
        <v>6.9999999999998508E-2</v>
      </c>
      <c r="AG6" s="178">
        <f t="shared" si="0"/>
        <v>-0.16000000000000014</v>
      </c>
      <c r="AH6" s="178">
        <f t="shared" si="0"/>
        <v>2.0700000000000012</v>
      </c>
      <c r="AI6" s="178">
        <f t="shared" si="0"/>
        <v>-0.20999999999999996</v>
      </c>
      <c r="AJ6" s="178">
        <f t="shared" si="0"/>
        <v>0.5</v>
      </c>
      <c r="AK6" s="178">
        <f t="shared" si="0"/>
        <v>-0.5</v>
      </c>
      <c r="AL6" s="178">
        <f t="shared" si="0"/>
        <v>-2.2300000000000004</v>
      </c>
      <c r="AN6" s="178">
        <v>1999</v>
      </c>
      <c r="AO6" s="159">
        <v>0.24</v>
      </c>
      <c r="AP6" s="159">
        <v>0.22</v>
      </c>
      <c r="AQ6" s="161">
        <v>-0.99000000000000021</v>
      </c>
      <c r="AR6" s="161">
        <v>-0.49875000000000019</v>
      </c>
      <c r="AS6" s="161">
        <v>-0.94666666666666666</v>
      </c>
      <c r="AT6" s="161">
        <v>-0.66354166666666636</v>
      </c>
      <c r="AU6" s="159">
        <v>0.32416666666666744</v>
      </c>
      <c r="AV6" s="159">
        <v>0.31941176470588234</v>
      </c>
      <c r="AW6" s="161">
        <f t="shared" si="1"/>
        <v>-0.24942248774509795</v>
      </c>
      <c r="AY6" s="159"/>
    </row>
    <row r="7" spans="1:51" x14ac:dyDescent="0.2">
      <c r="A7" s="7">
        <v>375750098451101</v>
      </c>
      <c r="B7" s="4" t="s">
        <v>50</v>
      </c>
      <c r="C7" s="11">
        <v>21.42</v>
      </c>
      <c r="D7" s="11">
        <v>20.37</v>
      </c>
      <c r="E7" s="11">
        <v>20</v>
      </c>
      <c r="F7" s="11">
        <v>19.8</v>
      </c>
      <c r="G7" s="11">
        <v>19.260000000000002</v>
      </c>
      <c r="H7" s="11">
        <v>19.5</v>
      </c>
      <c r="I7" s="11"/>
      <c r="J7" s="11">
        <v>20.059999999999999</v>
      </c>
      <c r="K7" s="11">
        <v>21.61</v>
      </c>
      <c r="L7" s="11">
        <v>23.14</v>
      </c>
      <c r="M7" s="11">
        <v>22.75</v>
      </c>
      <c r="N7" s="11">
        <v>22.27</v>
      </c>
      <c r="O7" s="11">
        <v>23.3</v>
      </c>
      <c r="P7" s="11">
        <v>18.920000000000002</v>
      </c>
      <c r="Q7" s="11">
        <v>17.739999999999998</v>
      </c>
      <c r="R7" s="178">
        <v>15.41</v>
      </c>
      <c r="S7" s="178">
        <v>16.5</v>
      </c>
      <c r="T7" s="178">
        <v>20.28</v>
      </c>
      <c r="V7" s="178">
        <f t="shared" si="3"/>
        <v>1.0500000000000007</v>
      </c>
      <c r="W7" s="178">
        <f t="shared" si="2"/>
        <v>0.37000000000000099</v>
      </c>
      <c r="X7" s="178">
        <f t="shared" si="2"/>
        <v>0.19999999999999929</v>
      </c>
      <c r="Y7" s="178">
        <f t="shared" si="0"/>
        <v>0.53999999999999915</v>
      </c>
      <c r="Z7" s="178">
        <f t="shared" si="0"/>
        <v>-0.23999999999999844</v>
      </c>
      <c r="AC7" s="178">
        <f t="shared" si="0"/>
        <v>-1.5500000000000007</v>
      </c>
      <c r="AD7" s="178">
        <f t="shared" si="0"/>
        <v>-1.5300000000000011</v>
      </c>
      <c r="AE7" s="178">
        <f t="shared" si="0"/>
        <v>0.39000000000000057</v>
      </c>
      <c r="AF7" s="178">
        <f t="shared" si="0"/>
        <v>0.48000000000000043</v>
      </c>
      <c r="AG7" s="178">
        <f t="shared" si="0"/>
        <v>-1.0300000000000011</v>
      </c>
      <c r="AH7" s="178">
        <f t="shared" si="0"/>
        <v>4.379999999999999</v>
      </c>
      <c r="AI7" s="178">
        <f t="shared" si="0"/>
        <v>1.1800000000000033</v>
      </c>
      <c r="AJ7" s="178">
        <f t="shared" si="0"/>
        <v>2.3299999999999983</v>
      </c>
      <c r="AK7" s="178">
        <f t="shared" si="0"/>
        <v>-1.0899999999999999</v>
      </c>
      <c r="AL7" s="178">
        <f t="shared" si="0"/>
        <v>-3.7800000000000011</v>
      </c>
      <c r="AN7" s="178">
        <v>2000</v>
      </c>
      <c r="AO7" s="161">
        <v>-0.38</v>
      </c>
      <c r="AP7" s="159">
        <v>0.31</v>
      </c>
      <c r="AQ7" s="161">
        <v>-1.1133333333333333</v>
      </c>
      <c r="AR7" s="161">
        <v>-0.38875000000000021</v>
      </c>
      <c r="AS7" s="161">
        <v>-0.94666666666666666</v>
      </c>
      <c r="AT7" s="161">
        <v>-0.22478260869565198</v>
      </c>
      <c r="AU7" s="161">
        <v>-0.53304347826087106</v>
      </c>
      <c r="AV7" s="161">
        <v>-0.6237499999999998</v>
      </c>
      <c r="AW7" s="161">
        <f t="shared" si="1"/>
        <v>-0.48754076086956538</v>
      </c>
      <c r="AY7" s="159"/>
    </row>
    <row r="8" spans="1:51" x14ac:dyDescent="0.2">
      <c r="A8" s="7">
        <v>375429098480403</v>
      </c>
      <c r="B8" s="4" t="s">
        <v>51</v>
      </c>
      <c r="C8" s="9">
        <v>17.52</v>
      </c>
      <c r="D8" s="9">
        <v>16.87</v>
      </c>
      <c r="E8" s="9">
        <v>16.89</v>
      </c>
      <c r="F8" s="9">
        <v>16.989999999999998</v>
      </c>
      <c r="G8" s="9">
        <v>16.23</v>
      </c>
      <c r="H8" s="9">
        <v>16.41</v>
      </c>
      <c r="I8" s="9">
        <v>16.32</v>
      </c>
      <c r="J8" s="9">
        <v>16.350000000000001</v>
      </c>
      <c r="K8" s="9">
        <v>18.25</v>
      </c>
      <c r="L8" s="9">
        <v>19.5</v>
      </c>
      <c r="M8" s="9"/>
      <c r="N8" s="9">
        <v>18.14</v>
      </c>
      <c r="O8" s="9">
        <v>19.690000000000001</v>
      </c>
      <c r="P8" s="9">
        <v>16.39</v>
      </c>
      <c r="Q8" s="178">
        <v>14.92</v>
      </c>
      <c r="R8" s="178">
        <v>12.53</v>
      </c>
      <c r="S8" s="178">
        <v>12.61</v>
      </c>
      <c r="T8" s="178">
        <v>15.68</v>
      </c>
      <c r="V8" s="178">
        <f t="shared" si="3"/>
        <v>0.64999999999999858</v>
      </c>
      <c r="W8" s="178">
        <f t="shared" si="2"/>
        <v>-1.9999999999999574E-2</v>
      </c>
      <c r="X8" s="178">
        <f t="shared" si="2"/>
        <v>-9.9999999999997868E-2</v>
      </c>
      <c r="Y8" s="178">
        <f t="shared" si="0"/>
        <v>0.75999999999999801</v>
      </c>
      <c r="Z8" s="178">
        <f t="shared" si="0"/>
        <v>-0.17999999999999972</v>
      </c>
      <c r="AA8" s="178">
        <f t="shared" si="0"/>
        <v>8.9999999999999858E-2</v>
      </c>
      <c r="AB8" s="178">
        <f t="shared" si="0"/>
        <v>-3.0000000000001137E-2</v>
      </c>
      <c r="AC8" s="178">
        <f t="shared" si="0"/>
        <v>-1.8999999999999986</v>
      </c>
      <c r="AD8" s="178">
        <f t="shared" si="0"/>
        <v>-1.25</v>
      </c>
      <c r="AG8" s="178">
        <f t="shared" si="0"/>
        <v>-1.5500000000000007</v>
      </c>
      <c r="AH8" s="178">
        <f t="shared" si="0"/>
        <v>3.3000000000000007</v>
      </c>
      <c r="AI8" s="178">
        <f t="shared" si="0"/>
        <v>1.4700000000000006</v>
      </c>
      <c r="AJ8" s="178">
        <f t="shared" si="0"/>
        <v>2.3900000000000006</v>
      </c>
      <c r="AK8" s="178">
        <f t="shared" si="0"/>
        <v>-8.0000000000000071E-2</v>
      </c>
      <c r="AL8" s="178">
        <f t="shared" si="0"/>
        <v>-3.0700000000000003</v>
      </c>
      <c r="AN8" s="178">
        <v>2001</v>
      </c>
      <c r="AO8" s="159">
        <v>0.48</v>
      </c>
      <c r="AP8" s="161">
        <v>-0.24</v>
      </c>
      <c r="AQ8" s="159">
        <v>0.33000000000000007</v>
      </c>
      <c r="AR8" s="161">
        <v>-0.1537499999999998</v>
      </c>
      <c r="AS8" s="161">
        <v>-0.43444444444444447</v>
      </c>
      <c r="AT8" s="161">
        <v>-6.8478260869565266E-2</v>
      </c>
      <c r="AU8" s="159">
        <v>0.12043478260869517</v>
      </c>
      <c r="AV8" s="161">
        <v>-0.93588235294117639</v>
      </c>
      <c r="AW8" s="161">
        <f t="shared" si="1"/>
        <v>-0.11276503445581135</v>
      </c>
      <c r="AY8" s="159"/>
    </row>
    <row r="9" spans="1:51" x14ac:dyDescent="0.2">
      <c r="A9" s="7">
        <v>375428098513101</v>
      </c>
      <c r="B9" s="4" t="s">
        <v>52</v>
      </c>
      <c r="C9" s="12">
        <v>14.67</v>
      </c>
      <c r="D9" s="12">
        <v>13.5</v>
      </c>
      <c r="E9" s="12">
        <v>12.16</v>
      </c>
      <c r="F9" s="12">
        <v>12.4</v>
      </c>
      <c r="G9" s="12">
        <v>12.4</v>
      </c>
      <c r="H9" s="12">
        <v>13.33</v>
      </c>
      <c r="I9" s="12">
        <v>13.01</v>
      </c>
      <c r="J9" s="12">
        <v>13.67</v>
      </c>
      <c r="K9" s="12">
        <v>14.58</v>
      </c>
      <c r="L9" s="12">
        <v>15.8</v>
      </c>
      <c r="M9" s="12">
        <v>15.53</v>
      </c>
      <c r="N9" s="12">
        <v>14.13</v>
      </c>
      <c r="O9" s="12">
        <v>15.15</v>
      </c>
      <c r="P9" s="12">
        <v>11.98</v>
      </c>
      <c r="Q9" s="12">
        <v>12.26</v>
      </c>
      <c r="R9" s="178">
        <v>11.05</v>
      </c>
      <c r="S9" s="178">
        <v>11.35</v>
      </c>
      <c r="T9" s="178">
        <v>14.92</v>
      </c>
      <c r="V9" s="178">
        <f t="shared" si="3"/>
        <v>1.17</v>
      </c>
      <c r="W9" s="178">
        <f t="shared" si="2"/>
        <v>1.3399999999999999</v>
      </c>
      <c r="X9" s="178">
        <f t="shared" si="2"/>
        <v>-0.24000000000000021</v>
      </c>
      <c r="Y9" s="178">
        <f t="shared" si="0"/>
        <v>0</v>
      </c>
      <c r="Z9" s="178">
        <f t="shared" si="0"/>
        <v>-0.92999999999999972</v>
      </c>
      <c r="AA9" s="178">
        <f t="shared" si="0"/>
        <v>0.32000000000000028</v>
      </c>
      <c r="AB9" s="178">
        <f t="shared" si="0"/>
        <v>-0.66000000000000014</v>
      </c>
      <c r="AC9" s="178">
        <f t="shared" si="0"/>
        <v>-0.91000000000000014</v>
      </c>
      <c r="AD9" s="178">
        <f t="shared" si="0"/>
        <v>-1.2200000000000006</v>
      </c>
      <c r="AE9" s="178">
        <f t="shared" si="0"/>
        <v>0.27000000000000135</v>
      </c>
      <c r="AF9" s="178">
        <f t="shared" si="0"/>
        <v>1.3999999999999986</v>
      </c>
      <c r="AG9" s="178">
        <f t="shared" si="0"/>
        <v>-1.0199999999999996</v>
      </c>
      <c r="AH9" s="178">
        <f t="shared" si="0"/>
        <v>3.17</v>
      </c>
      <c r="AI9" s="178">
        <f t="shared" si="0"/>
        <v>-0.27999999999999936</v>
      </c>
      <c r="AJ9" s="178">
        <f t="shared" si="0"/>
        <v>1.2099999999999991</v>
      </c>
      <c r="AK9" s="178">
        <f t="shared" si="0"/>
        <v>-0.29999999999999893</v>
      </c>
      <c r="AL9" s="178">
        <f t="shared" si="0"/>
        <v>-3.5700000000000003</v>
      </c>
      <c r="AN9" s="178">
        <v>2002</v>
      </c>
      <c r="AO9" s="161">
        <v>-0.42</v>
      </c>
      <c r="AP9" s="159">
        <v>0.62</v>
      </c>
      <c r="AQ9" s="161">
        <v>-1.3366666666666667</v>
      </c>
      <c r="AR9" s="161">
        <v>-0.44800000000000012</v>
      </c>
      <c r="AS9" s="161">
        <v>-1.6466666666666658</v>
      </c>
      <c r="AT9" s="161">
        <v>-1.5387234042553195</v>
      </c>
      <c r="AU9" s="161">
        <v>-0.38173913043478125</v>
      </c>
      <c r="AV9" s="161">
        <v>-0.99705882352941189</v>
      </c>
      <c r="AW9" s="161">
        <f t="shared" si="1"/>
        <v>-0.76860683644410555</v>
      </c>
      <c r="AY9" s="159"/>
    </row>
    <row r="10" spans="1:51" x14ac:dyDescent="0.2">
      <c r="A10" s="181">
        <v>375211098505601</v>
      </c>
      <c r="B10" s="7" t="s">
        <v>53</v>
      </c>
      <c r="I10" s="16">
        <v>7.28</v>
      </c>
      <c r="J10" s="16">
        <v>8.15</v>
      </c>
      <c r="K10" s="16">
        <v>8.9700000000000006</v>
      </c>
      <c r="L10" s="16">
        <v>10.72</v>
      </c>
      <c r="M10" s="16">
        <v>10.16</v>
      </c>
      <c r="N10" s="16">
        <v>8.44</v>
      </c>
      <c r="O10" s="16">
        <v>10.6</v>
      </c>
      <c r="P10" s="16">
        <v>6.63</v>
      </c>
      <c r="Q10" s="16">
        <v>4.68</v>
      </c>
      <c r="R10" s="178">
        <v>6.13</v>
      </c>
      <c r="S10" s="178">
        <v>6.62</v>
      </c>
      <c r="T10" s="178">
        <v>9.2799999999999994</v>
      </c>
      <c r="AB10" s="178">
        <f t="shared" si="0"/>
        <v>-0.87000000000000011</v>
      </c>
      <c r="AC10" s="178">
        <f t="shared" si="0"/>
        <v>-0.82000000000000028</v>
      </c>
      <c r="AD10" s="178">
        <f t="shared" si="0"/>
        <v>-1.75</v>
      </c>
      <c r="AE10" s="178">
        <f t="shared" si="0"/>
        <v>0.5600000000000005</v>
      </c>
      <c r="AF10" s="178">
        <f t="shared" si="0"/>
        <v>1.7200000000000006</v>
      </c>
      <c r="AG10" s="178">
        <f t="shared" si="0"/>
        <v>-2.16</v>
      </c>
      <c r="AH10" s="178">
        <f t="shared" si="0"/>
        <v>3.9699999999999998</v>
      </c>
      <c r="AI10" s="178">
        <f t="shared" si="0"/>
        <v>1.9500000000000002</v>
      </c>
      <c r="AJ10" s="178">
        <f t="shared" si="0"/>
        <v>-1.4500000000000002</v>
      </c>
      <c r="AK10" s="178">
        <f t="shared" si="0"/>
        <v>-0.49000000000000021</v>
      </c>
      <c r="AL10" s="178">
        <f t="shared" si="0"/>
        <v>-2.6599999999999993</v>
      </c>
      <c r="AN10" s="178">
        <v>2003</v>
      </c>
      <c r="AO10" s="161">
        <v>-1.1000000000000001</v>
      </c>
      <c r="AP10" s="161">
        <v>-2.3919999999999995</v>
      </c>
      <c r="AQ10" s="161">
        <v>-0.97100000000000009</v>
      </c>
      <c r="AR10" s="161">
        <v>-0.73699999999999977</v>
      </c>
      <c r="AS10" s="161">
        <v>-2.6183333333333345</v>
      </c>
      <c r="AT10" s="161">
        <v>-2.0556521739130433</v>
      </c>
      <c r="AU10" s="161">
        <v>-2.0718181818181827</v>
      </c>
      <c r="AV10" s="161">
        <v>-0.70823529411764685</v>
      </c>
      <c r="AW10" s="161">
        <f t="shared" si="1"/>
        <v>-1.5817548728977759</v>
      </c>
      <c r="AY10" s="159"/>
    </row>
    <row r="11" spans="1:51" x14ac:dyDescent="0.2">
      <c r="A11" s="181">
        <v>375257098523601</v>
      </c>
      <c r="B11" s="178" t="s">
        <v>54</v>
      </c>
      <c r="J11" s="24">
        <v>22.77</v>
      </c>
      <c r="K11" s="24">
        <v>23.55</v>
      </c>
      <c r="L11" s="24">
        <v>24.86</v>
      </c>
      <c r="M11" s="24">
        <v>24.66</v>
      </c>
      <c r="N11" s="24">
        <v>23.01</v>
      </c>
      <c r="O11" s="24">
        <v>24.86</v>
      </c>
      <c r="P11" s="24">
        <v>20.92</v>
      </c>
      <c r="Q11" s="24">
        <v>21.69</v>
      </c>
      <c r="R11" s="178">
        <v>21.18</v>
      </c>
      <c r="S11" s="178">
        <v>21.95</v>
      </c>
      <c r="T11" s="178">
        <v>24.29</v>
      </c>
      <c r="AC11" s="178">
        <f t="shared" si="0"/>
        <v>-0.78000000000000114</v>
      </c>
      <c r="AD11" s="178">
        <f t="shared" si="0"/>
        <v>-1.3099999999999987</v>
      </c>
      <c r="AE11" s="178">
        <f t="shared" si="0"/>
        <v>0.19999999999999929</v>
      </c>
      <c r="AF11" s="178">
        <f t="shared" si="0"/>
        <v>1.6499999999999986</v>
      </c>
      <c r="AG11" s="178">
        <f t="shared" si="0"/>
        <v>-1.8499999999999979</v>
      </c>
      <c r="AH11" s="178">
        <f t="shared" si="0"/>
        <v>3.9399999999999977</v>
      </c>
      <c r="AI11" s="178">
        <f t="shared" si="0"/>
        <v>-0.76999999999999957</v>
      </c>
      <c r="AJ11" s="178">
        <f t="shared" si="0"/>
        <v>0.51000000000000156</v>
      </c>
      <c r="AK11" s="178">
        <f t="shared" si="0"/>
        <v>-0.76999999999999957</v>
      </c>
      <c r="AL11" s="178">
        <f t="shared" si="0"/>
        <v>-2.34</v>
      </c>
      <c r="AN11" s="178">
        <v>2004</v>
      </c>
      <c r="AO11" s="161">
        <v>-1.25</v>
      </c>
      <c r="AP11" s="161">
        <v>-1.93</v>
      </c>
      <c r="AQ11" s="161">
        <v>-1.587</v>
      </c>
      <c r="AR11" s="161">
        <v>-0.7649999999999999</v>
      </c>
      <c r="AS11" s="161">
        <v>-2.0199999999999991</v>
      </c>
      <c r="AT11" s="161">
        <v>-1.5897916666666667</v>
      </c>
      <c r="AU11" s="161">
        <v>-1.4017391304347822</v>
      </c>
      <c r="AV11" s="161">
        <v>-0.76705882352941179</v>
      </c>
      <c r="AW11" s="161">
        <f t="shared" si="1"/>
        <v>-1.4138237025788574</v>
      </c>
      <c r="AY11" s="159"/>
    </row>
    <row r="12" spans="1:51" x14ac:dyDescent="0.2">
      <c r="A12" s="181">
        <v>375337098533301</v>
      </c>
      <c r="B12" s="178" t="s">
        <v>55</v>
      </c>
      <c r="J12" s="25">
        <v>16.489999999999998</v>
      </c>
      <c r="K12" s="25">
        <v>17.850000000000001</v>
      </c>
      <c r="L12" s="25">
        <v>19.079999999999998</v>
      </c>
      <c r="M12" s="25">
        <v>19.02</v>
      </c>
      <c r="N12" s="25">
        <v>17.18</v>
      </c>
      <c r="O12" s="25">
        <v>19.309999999999999</v>
      </c>
      <c r="P12" s="25">
        <v>13.84</v>
      </c>
      <c r="Q12" s="25">
        <v>13.96</v>
      </c>
      <c r="R12" s="178">
        <v>13</v>
      </c>
      <c r="S12" s="178">
        <v>14.29</v>
      </c>
      <c r="T12" s="178">
        <v>17.32</v>
      </c>
      <c r="AC12" s="178">
        <f t="shared" si="0"/>
        <v>-1.360000000000003</v>
      </c>
      <c r="AD12" s="178">
        <f t="shared" si="0"/>
        <v>-1.2299999999999969</v>
      </c>
      <c r="AE12" s="178">
        <f t="shared" si="0"/>
        <v>5.9999999999998721E-2</v>
      </c>
      <c r="AF12" s="178">
        <f t="shared" si="0"/>
        <v>1.8399999999999999</v>
      </c>
      <c r="AG12" s="178">
        <f t="shared" si="0"/>
        <v>-2.129999999999999</v>
      </c>
      <c r="AH12" s="178">
        <f t="shared" si="0"/>
        <v>5.4699999999999989</v>
      </c>
      <c r="AI12" s="178">
        <f t="shared" si="0"/>
        <v>-0.12000000000000099</v>
      </c>
      <c r="AJ12" s="178">
        <f t="shared" si="0"/>
        <v>0.96000000000000085</v>
      </c>
      <c r="AK12" s="178">
        <f t="shared" si="0"/>
        <v>-1.2899999999999991</v>
      </c>
      <c r="AL12" s="178">
        <f t="shared" si="0"/>
        <v>-3.0300000000000011</v>
      </c>
      <c r="AN12" s="178">
        <v>2005</v>
      </c>
      <c r="AO12" s="159">
        <v>0.69733333333333336</v>
      </c>
      <c r="AP12" s="159">
        <v>0.35</v>
      </c>
      <c r="AQ12" s="159">
        <v>0.95600000000000018</v>
      </c>
      <c r="AR12" s="159">
        <v>1.1799999999999997</v>
      </c>
      <c r="AS12" s="161">
        <v>-1.1150000000000004</v>
      </c>
      <c r="AT12" s="161">
        <v>-0.36104166666666676</v>
      </c>
      <c r="AU12" s="161">
        <v>-0.89999999999999991</v>
      </c>
      <c r="AV12" s="159">
        <v>0.87687500000000018</v>
      </c>
      <c r="AW12" s="159">
        <f t="shared" si="1"/>
        <v>0.21052083333333338</v>
      </c>
      <c r="AY12" s="159"/>
    </row>
    <row r="13" spans="1:51" x14ac:dyDescent="0.2">
      <c r="A13" s="181">
        <v>375619098491001</v>
      </c>
      <c r="B13" s="178" t="s">
        <v>58</v>
      </c>
      <c r="I13" s="17">
        <v>19.12</v>
      </c>
      <c r="J13" s="17">
        <v>19.690000000000001</v>
      </c>
      <c r="K13" s="17">
        <v>20.63</v>
      </c>
      <c r="L13" s="17">
        <v>21.85</v>
      </c>
      <c r="M13" s="17">
        <v>20.68</v>
      </c>
      <c r="N13" s="17">
        <v>19.670000000000002</v>
      </c>
      <c r="O13" s="17">
        <v>20.56</v>
      </c>
      <c r="P13" s="17">
        <v>18.059999999999999</v>
      </c>
      <c r="Q13" s="17">
        <v>18.43</v>
      </c>
      <c r="R13" s="178">
        <v>17.670000000000002</v>
      </c>
      <c r="S13" s="178">
        <v>17.920000000000002</v>
      </c>
      <c r="T13" s="178">
        <v>20.11</v>
      </c>
      <c r="AB13" s="178">
        <f t="shared" si="0"/>
        <v>-0.57000000000000028</v>
      </c>
      <c r="AC13" s="178">
        <f t="shared" si="0"/>
        <v>-0.93999999999999773</v>
      </c>
      <c r="AD13" s="178">
        <f t="shared" si="0"/>
        <v>-1.2200000000000024</v>
      </c>
      <c r="AE13" s="178">
        <f t="shared" si="0"/>
        <v>1.1700000000000017</v>
      </c>
      <c r="AF13" s="178">
        <f t="shared" si="0"/>
        <v>1.009999999999998</v>
      </c>
      <c r="AG13" s="178">
        <f t="shared" si="0"/>
        <v>-0.88999999999999702</v>
      </c>
      <c r="AH13" s="178">
        <f t="shared" si="0"/>
        <v>2.5</v>
      </c>
      <c r="AI13" s="178">
        <f t="shared" si="0"/>
        <v>-0.37000000000000099</v>
      </c>
      <c r="AJ13" s="178">
        <f t="shared" si="0"/>
        <v>0.75999999999999801</v>
      </c>
      <c r="AK13" s="178">
        <f t="shared" si="0"/>
        <v>-0.25</v>
      </c>
      <c r="AL13" s="178">
        <f t="shared" si="0"/>
        <v>-2.1899999999999977</v>
      </c>
      <c r="AN13" s="178">
        <v>2006</v>
      </c>
      <c r="AO13" s="159">
        <v>0.84866666666666624</v>
      </c>
      <c r="AP13" s="161">
        <v>-0.3433333333333361</v>
      </c>
      <c r="AQ13" s="159">
        <v>0.81299999999999917</v>
      </c>
      <c r="AR13" s="161">
        <v>-0.27777777777777757</v>
      </c>
      <c r="AS13" s="161">
        <v>-0.36333333333333312</v>
      </c>
      <c r="AT13" s="161">
        <v>-0.25416666666666671</v>
      </c>
      <c r="AU13" s="161">
        <v>-5.7083333333332632E-2</v>
      </c>
      <c r="AV13" s="159">
        <v>0.45812499999999989</v>
      </c>
      <c r="AW13" s="159">
        <f t="shared" si="1"/>
        <v>0.10301215277777739</v>
      </c>
      <c r="AY13" s="159"/>
    </row>
    <row r="14" spans="1:51" x14ac:dyDescent="0.2">
      <c r="A14" s="182">
        <v>375633098483701</v>
      </c>
      <c r="B14" s="178" t="s">
        <v>59</v>
      </c>
      <c r="I14" s="18">
        <v>20.71</v>
      </c>
      <c r="J14" s="18">
        <v>21.03</v>
      </c>
      <c r="K14" s="18">
        <v>22.62</v>
      </c>
      <c r="L14" s="18">
        <v>23.83</v>
      </c>
      <c r="M14" s="18">
        <v>23.11</v>
      </c>
      <c r="N14" s="18">
        <v>21.96</v>
      </c>
      <c r="O14" s="18">
        <v>22.93</v>
      </c>
      <c r="P14" s="18">
        <v>19.55</v>
      </c>
      <c r="Q14" s="18">
        <v>19.88</v>
      </c>
      <c r="R14" s="178">
        <v>18.440000000000001</v>
      </c>
      <c r="S14" s="178">
        <v>18.68</v>
      </c>
      <c r="T14" s="178">
        <v>21.43</v>
      </c>
      <c r="AB14" s="178">
        <f t="shared" si="0"/>
        <v>-0.32000000000000028</v>
      </c>
      <c r="AC14" s="178">
        <f t="shared" si="0"/>
        <v>-1.5899999999999999</v>
      </c>
      <c r="AD14" s="178">
        <f t="shared" si="0"/>
        <v>-1.2099999999999973</v>
      </c>
      <c r="AE14" s="178">
        <f t="shared" si="0"/>
        <v>0.71999999999999886</v>
      </c>
      <c r="AF14" s="178">
        <f t="shared" si="0"/>
        <v>1.1499999999999986</v>
      </c>
      <c r="AG14" s="178">
        <f t="shared" si="0"/>
        <v>-0.96999999999999886</v>
      </c>
      <c r="AH14" s="178">
        <f t="shared" si="0"/>
        <v>3.379999999999999</v>
      </c>
      <c r="AI14" s="178">
        <f t="shared" si="0"/>
        <v>-0.32999999999999829</v>
      </c>
      <c r="AJ14" s="178">
        <f t="shared" si="0"/>
        <v>1.4399999999999977</v>
      </c>
      <c r="AK14" s="178">
        <f t="shared" si="0"/>
        <v>-0.23999999999999844</v>
      </c>
      <c r="AL14" s="178">
        <f t="shared" si="0"/>
        <v>-2.75</v>
      </c>
      <c r="AN14" s="178">
        <v>2007</v>
      </c>
      <c r="AO14" s="161">
        <v>-0.95</v>
      </c>
      <c r="AP14" s="161">
        <v>-0.72666666666666657</v>
      </c>
      <c r="AQ14" s="161">
        <v>-2.0909999999999997</v>
      </c>
      <c r="AR14" s="161">
        <v>-0.67400000000000015</v>
      </c>
      <c r="AS14" s="161">
        <v>-2.15</v>
      </c>
      <c r="AT14" s="161">
        <v>-1.9019148936170218</v>
      </c>
      <c r="AU14" s="161">
        <v>-1.222083333333335</v>
      </c>
      <c r="AV14" s="161">
        <v>-2.0823529411764707</v>
      </c>
      <c r="AW14" s="161">
        <f t="shared" si="1"/>
        <v>-1.4747522293491868</v>
      </c>
      <c r="AY14" s="159"/>
    </row>
    <row r="15" spans="1:51" x14ac:dyDescent="0.2">
      <c r="A15" s="182">
        <v>375633098491001</v>
      </c>
      <c r="B15" s="178" t="s">
        <v>60</v>
      </c>
      <c r="I15" s="19">
        <v>19.420000000000002</v>
      </c>
      <c r="J15" s="19">
        <v>19.940000000000001</v>
      </c>
      <c r="K15" s="19">
        <v>20.8</v>
      </c>
      <c r="L15" s="19">
        <v>22.22</v>
      </c>
      <c r="M15" s="19">
        <v>21.16</v>
      </c>
      <c r="N15" s="19">
        <v>20.05</v>
      </c>
      <c r="O15" s="19">
        <v>20.94</v>
      </c>
      <c r="P15" s="19">
        <v>18.21</v>
      </c>
      <c r="Q15" s="19">
        <v>18.72</v>
      </c>
      <c r="R15" s="178">
        <v>18.02</v>
      </c>
      <c r="S15" s="178">
        <v>18.309999999999999</v>
      </c>
      <c r="T15" s="178">
        <v>20.3</v>
      </c>
      <c r="AB15" s="178">
        <f t="shared" si="0"/>
        <v>-0.51999999999999957</v>
      </c>
      <c r="AC15" s="178">
        <f t="shared" si="0"/>
        <v>-0.85999999999999943</v>
      </c>
      <c r="AD15" s="178">
        <f t="shared" si="0"/>
        <v>-1.4199999999999982</v>
      </c>
      <c r="AE15" s="178">
        <f t="shared" si="0"/>
        <v>1.0599999999999987</v>
      </c>
      <c r="AF15" s="178">
        <f t="shared" si="0"/>
        <v>1.1099999999999994</v>
      </c>
      <c r="AG15" s="178">
        <f t="shared" si="0"/>
        <v>-0.89000000000000057</v>
      </c>
      <c r="AH15" s="178">
        <f t="shared" si="0"/>
        <v>2.7300000000000004</v>
      </c>
      <c r="AI15" s="178">
        <f t="shared" si="0"/>
        <v>-0.50999999999999801</v>
      </c>
      <c r="AJ15" s="178">
        <f t="shared" si="0"/>
        <v>0.69999999999999929</v>
      </c>
      <c r="AK15" s="178">
        <f t="shared" si="0"/>
        <v>-0.28999999999999915</v>
      </c>
      <c r="AL15" s="178">
        <f t="shared" si="0"/>
        <v>-1.990000000000002</v>
      </c>
      <c r="AN15" s="178">
        <v>2008</v>
      </c>
      <c r="AO15" s="159">
        <v>3.16</v>
      </c>
      <c r="AP15" s="159">
        <v>5.37</v>
      </c>
      <c r="AQ15" s="159">
        <v>4.24</v>
      </c>
      <c r="AR15" s="159">
        <v>2.8449999999999998</v>
      </c>
      <c r="AS15" s="159">
        <v>4.8866666666666667</v>
      </c>
      <c r="AT15" s="159">
        <v>3.2853061224489788</v>
      </c>
      <c r="AU15" s="159">
        <v>1.4045833333333324</v>
      </c>
      <c r="AV15" s="159">
        <v>4.7281250000000004</v>
      </c>
      <c r="AW15" s="159">
        <f t="shared" si="1"/>
        <v>3.7399601403061222</v>
      </c>
      <c r="AY15" s="159"/>
    </row>
    <row r="16" spans="1:51" x14ac:dyDescent="0.2">
      <c r="A16" s="182">
        <v>375639098481201</v>
      </c>
      <c r="B16" s="178" t="s">
        <v>61</v>
      </c>
      <c r="D16" s="5"/>
      <c r="I16" s="20">
        <v>13.91</v>
      </c>
      <c r="J16" s="20">
        <v>14.12</v>
      </c>
      <c r="K16" s="20">
        <v>15.85</v>
      </c>
      <c r="L16" s="20">
        <v>17</v>
      </c>
      <c r="M16" s="20">
        <v>16.440000000000001</v>
      </c>
      <c r="N16" s="20">
        <v>15.45</v>
      </c>
      <c r="O16" s="20">
        <v>16.25</v>
      </c>
      <c r="P16" s="20">
        <v>12.83</v>
      </c>
      <c r="Q16" s="20">
        <v>12.6</v>
      </c>
      <c r="R16" s="178">
        <v>10.93</v>
      </c>
      <c r="S16" s="178">
        <v>11.13</v>
      </c>
      <c r="T16" s="178">
        <v>14.14</v>
      </c>
      <c r="AB16" s="178">
        <f t="shared" si="0"/>
        <v>-0.20999999999999908</v>
      </c>
      <c r="AC16" s="178">
        <f t="shared" si="0"/>
        <v>-1.7300000000000004</v>
      </c>
      <c r="AD16" s="178">
        <f t="shared" si="0"/>
        <v>-1.1500000000000004</v>
      </c>
      <c r="AE16" s="178">
        <f t="shared" si="0"/>
        <v>0.55999999999999872</v>
      </c>
      <c r="AF16" s="178">
        <f t="shared" si="0"/>
        <v>0.99000000000000199</v>
      </c>
      <c r="AG16" s="178">
        <f t="shared" si="0"/>
        <v>-0.80000000000000071</v>
      </c>
      <c r="AH16" s="178">
        <f t="shared" si="0"/>
        <v>3.42</v>
      </c>
      <c r="AI16" s="178">
        <f t="shared" si="0"/>
        <v>0.23000000000000043</v>
      </c>
      <c r="AJ16" s="178">
        <f t="shared" si="0"/>
        <v>1.67</v>
      </c>
      <c r="AK16" s="178">
        <f t="shared" si="0"/>
        <v>-0.20000000000000107</v>
      </c>
      <c r="AL16" s="178">
        <f t="shared" si="0"/>
        <v>-3.01</v>
      </c>
      <c r="AN16" s="178">
        <v>2009</v>
      </c>
      <c r="AO16" s="159">
        <v>0.21</v>
      </c>
      <c r="AP16" s="159">
        <v>1.1399999999999999</v>
      </c>
      <c r="AQ16" s="159">
        <v>0.20200000000000032</v>
      </c>
      <c r="AR16" s="159">
        <v>0.70100000000000018</v>
      </c>
      <c r="AS16" s="159">
        <v>0.43333333333333313</v>
      </c>
      <c r="AT16" s="159">
        <v>0.38857142857142907</v>
      </c>
      <c r="AU16" s="159">
        <v>0.12125000000000097</v>
      </c>
      <c r="AV16" s="159">
        <v>1.3947058823529412</v>
      </c>
      <c r="AW16" s="159">
        <f t="shared" si="1"/>
        <v>0.57385758053221314</v>
      </c>
      <c r="AY16" s="159"/>
    </row>
    <row r="17" spans="1:51" x14ac:dyDescent="0.2">
      <c r="A17" s="182">
        <v>375955098475601</v>
      </c>
      <c r="B17" s="178" t="s">
        <v>62</v>
      </c>
      <c r="I17" s="21">
        <v>5.37</v>
      </c>
      <c r="J17" s="21">
        <v>5.73</v>
      </c>
      <c r="K17" s="21">
        <v>5.51</v>
      </c>
      <c r="L17" s="21">
        <v>6.51</v>
      </c>
      <c r="M17" s="21">
        <v>5.05</v>
      </c>
      <c r="N17" s="21">
        <v>5.17</v>
      </c>
      <c r="O17" s="21">
        <v>4.99</v>
      </c>
      <c r="P17" s="21">
        <v>5.01</v>
      </c>
      <c r="Q17" s="21">
        <v>5.38</v>
      </c>
      <c r="R17" s="178">
        <v>5.22</v>
      </c>
      <c r="S17" s="178">
        <v>5.57</v>
      </c>
      <c r="T17" s="178">
        <v>6.85</v>
      </c>
      <c r="AB17" s="178">
        <f t="shared" si="0"/>
        <v>-0.36000000000000032</v>
      </c>
      <c r="AC17" s="178">
        <f t="shared" si="0"/>
        <v>0.22000000000000064</v>
      </c>
      <c r="AD17" s="178">
        <f t="shared" si="0"/>
        <v>-1</v>
      </c>
      <c r="AE17" s="178">
        <f t="shared" si="0"/>
        <v>1.46</v>
      </c>
      <c r="AF17" s="178">
        <f t="shared" si="0"/>
        <v>-0.12000000000000011</v>
      </c>
      <c r="AG17" s="178">
        <f t="shared" si="0"/>
        <v>0.17999999999999972</v>
      </c>
      <c r="AH17" s="178">
        <f t="shared" si="0"/>
        <v>-1.9999999999999574E-2</v>
      </c>
      <c r="AI17" s="178">
        <f t="shared" si="0"/>
        <v>-0.37000000000000011</v>
      </c>
      <c r="AJ17" s="178">
        <f t="shared" si="0"/>
        <v>0.16000000000000014</v>
      </c>
      <c r="AK17" s="178">
        <f t="shared" si="0"/>
        <v>-0.35000000000000053</v>
      </c>
      <c r="AL17" s="178">
        <f t="shared" si="0"/>
        <v>-1.2799999999999994</v>
      </c>
      <c r="AN17" s="178">
        <v>2010</v>
      </c>
      <c r="AO17" s="159">
        <v>1.0304999999999995</v>
      </c>
      <c r="AP17" s="159">
        <v>1.68</v>
      </c>
      <c r="AQ17" s="159">
        <v>0.42799999999999983</v>
      </c>
      <c r="AR17" s="159">
        <v>0.28300000000000003</v>
      </c>
      <c r="AS17" s="159">
        <v>0.87916666666666698</v>
      </c>
      <c r="AT17" s="159">
        <v>0.11895833333333326</v>
      </c>
      <c r="AU17" s="159">
        <v>0.53280000000000061</v>
      </c>
      <c r="AV17" s="159">
        <v>0.9622222222222222</v>
      </c>
      <c r="AW17" s="159">
        <f t="shared" si="1"/>
        <v>0.73933090277777791</v>
      </c>
      <c r="AY17" s="159"/>
    </row>
    <row r="18" spans="1:51" x14ac:dyDescent="0.2">
      <c r="A18" s="182">
        <v>375955098475602</v>
      </c>
      <c r="B18" s="178" t="s">
        <v>63</v>
      </c>
      <c r="I18" s="22">
        <v>5.83</v>
      </c>
      <c r="J18" s="22">
        <v>6.32</v>
      </c>
      <c r="K18" s="22">
        <v>6.57</v>
      </c>
      <c r="L18" s="22">
        <v>7.49</v>
      </c>
      <c r="M18" s="22">
        <v>5.9</v>
      </c>
      <c r="N18" s="22">
        <v>6.08</v>
      </c>
      <c r="O18" s="22">
        <v>5.85</v>
      </c>
      <c r="P18" s="22">
        <v>5.21</v>
      </c>
      <c r="Q18" s="22">
        <v>5.55</v>
      </c>
      <c r="R18" s="178">
        <v>5.34</v>
      </c>
      <c r="S18" s="178">
        <v>5.69</v>
      </c>
      <c r="T18" s="178">
        <v>7.27</v>
      </c>
      <c r="AB18" s="178">
        <f t="shared" ref="AB18:AL19" si="4">I18-J18</f>
        <v>-0.49000000000000021</v>
      </c>
      <c r="AC18" s="178">
        <f t="shared" si="4"/>
        <v>-0.25</v>
      </c>
      <c r="AD18" s="178">
        <f t="shared" si="4"/>
        <v>-0.91999999999999993</v>
      </c>
      <c r="AE18" s="178">
        <f t="shared" si="4"/>
        <v>1.5899999999999999</v>
      </c>
      <c r="AF18" s="178">
        <f t="shared" si="4"/>
        <v>-0.17999999999999972</v>
      </c>
      <c r="AG18" s="178">
        <f t="shared" si="4"/>
        <v>0.23000000000000043</v>
      </c>
      <c r="AH18" s="178">
        <f t="shared" si="4"/>
        <v>0.63999999999999968</v>
      </c>
      <c r="AI18" s="178">
        <f t="shared" si="4"/>
        <v>-0.33999999999999986</v>
      </c>
      <c r="AJ18" s="178">
        <f t="shared" si="4"/>
        <v>0.20999999999999996</v>
      </c>
      <c r="AK18" s="178">
        <f t="shared" si="4"/>
        <v>-0.35000000000000053</v>
      </c>
      <c r="AL18" s="178">
        <f t="shared" si="4"/>
        <v>-1.5799999999999992</v>
      </c>
      <c r="AN18" s="178">
        <v>2011</v>
      </c>
      <c r="AO18" s="161">
        <v>-0.54</v>
      </c>
      <c r="AP18" s="161">
        <v>-0.5</v>
      </c>
      <c r="AQ18" s="161">
        <v>-0.25700000000000001</v>
      </c>
      <c r="AR18" s="161">
        <v>-0.91400000000000059</v>
      </c>
      <c r="AS18" s="161">
        <v>-8.5000000000000034E-2</v>
      </c>
      <c r="AT18" s="159">
        <v>0.23600000000000029</v>
      </c>
      <c r="AU18" s="161">
        <v>-0.23400000000000054</v>
      </c>
      <c r="AV18" s="161">
        <v>-2.2727777777777778</v>
      </c>
      <c r="AW18" s="161">
        <f t="shared" si="1"/>
        <v>-0.57084722222222228</v>
      </c>
      <c r="AY18" s="159"/>
    </row>
    <row r="19" spans="1:51" x14ac:dyDescent="0.2">
      <c r="A19" s="182">
        <v>375956098491001</v>
      </c>
      <c r="B19" s="178" t="s">
        <v>64</v>
      </c>
      <c r="I19" s="23">
        <v>28.6</v>
      </c>
      <c r="J19" s="23">
        <v>28.78</v>
      </c>
      <c r="K19" s="23">
        <v>30.14</v>
      </c>
      <c r="L19" s="23">
        <v>31.29</v>
      </c>
      <c r="M19" s="23">
        <v>30.74</v>
      </c>
      <c r="N19" s="23">
        <v>30.6</v>
      </c>
      <c r="O19" s="23">
        <v>31.53</v>
      </c>
      <c r="P19" s="23">
        <v>26.99</v>
      </c>
      <c r="Q19" s="23">
        <v>26.75</v>
      </c>
      <c r="R19" s="178">
        <v>25.66</v>
      </c>
      <c r="S19" s="178">
        <v>26.52</v>
      </c>
      <c r="T19" s="178">
        <v>29.53</v>
      </c>
      <c r="AB19" s="178">
        <f t="shared" si="4"/>
        <v>-0.17999999999999972</v>
      </c>
      <c r="AC19" s="178">
        <f t="shared" si="4"/>
        <v>-1.3599999999999994</v>
      </c>
      <c r="AD19" s="178">
        <f t="shared" si="4"/>
        <v>-1.1499999999999986</v>
      </c>
      <c r="AE19" s="178">
        <f t="shared" si="4"/>
        <v>0.55000000000000071</v>
      </c>
      <c r="AF19" s="178">
        <f t="shared" si="4"/>
        <v>0.13999999999999702</v>
      </c>
      <c r="AG19" s="178">
        <f t="shared" si="4"/>
        <v>-0.92999999999999972</v>
      </c>
      <c r="AH19" s="178">
        <f t="shared" si="4"/>
        <v>4.5400000000000027</v>
      </c>
      <c r="AI19" s="178">
        <f t="shared" si="4"/>
        <v>0.23999999999999844</v>
      </c>
      <c r="AJ19" s="178">
        <f t="shared" si="4"/>
        <v>1.0899999999999999</v>
      </c>
      <c r="AK19" s="178">
        <f t="shared" si="4"/>
        <v>-0.85999999999999943</v>
      </c>
      <c r="AL19" s="178">
        <f t="shared" si="4"/>
        <v>-3.0100000000000016</v>
      </c>
      <c r="AN19" s="178">
        <v>2012</v>
      </c>
      <c r="AO19" s="161">
        <v>-2.59</v>
      </c>
      <c r="AP19" s="161">
        <v>-3.62</v>
      </c>
      <c r="AQ19" s="161">
        <v>-3.2722222222222226</v>
      </c>
      <c r="AR19" s="161">
        <v>-2.7639999999999998</v>
      </c>
      <c r="AS19" s="161">
        <v>-3.8474999999999997</v>
      </c>
      <c r="AT19" s="161">
        <v>-2.7100000000000009</v>
      </c>
      <c r="AU19" s="161">
        <v>-2.1474999999999986</v>
      </c>
      <c r="AV19" s="161">
        <v>-3.7420000000000004</v>
      </c>
      <c r="AW19" s="161">
        <f t="shared" si="1"/>
        <v>-3.0866527777777777</v>
      </c>
      <c r="AY19" s="159"/>
    </row>
    <row r="20" spans="1:51" x14ac:dyDescent="0.2">
      <c r="A20" s="181"/>
      <c r="U20" s="178" t="s">
        <v>206</v>
      </c>
      <c r="V20" s="159">
        <f t="shared" ref="V20:AL20" si="5">AVERAGE(V4:V19)</f>
        <v>0.92800000000000049</v>
      </c>
      <c r="W20" s="159">
        <f t="shared" si="5"/>
        <v>0.44200000000000017</v>
      </c>
      <c r="X20" s="159">
        <f t="shared" si="5"/>
        <v>0.15399999999999955</v>
      </c>
      <c r="Y20" s="159">
        <f t="shared" si="5"/>
        <v>0.24200000000000016</v>
      </c>
      <c r="Z20" s="159">
        <f t="shared" si="5"/>
        <v>-0.37600000000000017</v>
      </c>
      <c r="AA20" s="159">
        <f t="shared" si="5"/>
        <v>0.47800000000000009</v>
      </c>
      <c r="AB20" s="159">
        <f t="shared" si="5"/>
        <v>-0.42076923076923067</v>
      </c>
      <c r="AC20" s="159">
        <f t="shared" si="5"/>
        <v>-1.0993750000000002</v>
      </c>
      <c r="AD20" s="159">
        <f t="shared" si="5"/>
        <v>-1.2531249999999998</v>
      </c>
      <c r="AE20" s="159">
        <f t="shared" si="5"/>
        <v>0.69733333333333336</v>
      </c>
      <c r="AF20" s="159">
        <f t="shared" si="5"/>
        <v>0.84866666666666624</v>
      </c>
      <c r="AG20" s="159">
        <f t="shared" si="5"/>
        <v>-0.95249999999999968</v>
      </c>
      <c r="AH20" s="159">
        <f t="shared" si="5"/>
        <v>3.1568750000000003</v>
      </c>
      <c r="AI20" s="159">
        <f t="shared" si="5"/>
        <v>0.2125000000000003</v>
      </c>
      <c r="AJ20" s="159">
        <f t="shared" si="5"/>
        <v>1.0337499999999995</v>
      </c>
      <c r="AK20" s="159">
        <f t="shared" si="5"/>
        <v>-0.53687499999999966</v>
      </c>
      <c r="AL20" s="159">
        <f t="shared" si="5"/>
        <v>-2.5946666666666669</v>
      </c>
      <c r="AN20" s="178" t="s">
        <v>210</v>
      </c>
      <c r="AO20" s="161">
        <f>SUM(AO16:AO19)</f>
        <v>-1.8895000000000004</v>
      </c>
      <c r="AP20" s="161">
        <f t="shared" ref="AP20:AW20" si="6">SUM(AP16:AP19)</f>
        <v>-1.3000000000000003</v>
      </c>
      <c r="AQ20" s="161">
        <f t="shared" si="6"/>
        <v>-2.8992222222222224</v>
      </c>
      <c r="AR20" s="161">
        <f t="shared" si="6"/>
        <v>-2.694</v>
      </c>
      <c r="AS20" s="161">
        <f t="shared" si="6"/>
        <v>-2.6199999999999997</v>
      </c>
      <c r="AT20" s="161">
        <f t="shared" si="6"/>
        <v>-1.9664702380952384</v>
      </c>
      <c r="AU20" s="161">
        <f t="shared" si="6"/>
        <v>-1.7274499999999975</v>
      </c>
      <c r="AV20" s="161">
        <f t="shared" si="6"/>
        <v>-3.6578496732026147</v>
      </c>
      <c r="AW20" s="161">
        <f t="shared" si="6"/>
        <v>-2.3443115166900093</v>
      </c>
      <c r="AY20" s="159"/>
    </row>
    <row r="21" spans="1:51" x14ac:dyDescent="0.2">
      <c r="A21" s="181"/>
      <c r="AN21" s="178" t="s">
        <v>211</v>
      </c>
      <c r="AO21" s="161">
        <f>SUM(AO8:AO19)</f>
        <v>-0.42350000000000065</v>
      </c>
      <c r="AP21" s="161">
        <f t="shared" ref="AP21:AW21" si="7">SUM(AP8:AP19)</f>
        <v>-0.59200000000000186</v>
      </c>
      <c r="AQ21" s="161">
        <f t="shared" si="7"/>
        <v>-2.5458888888888889</v>
      </c>
      <c r="AR21" s="161">
        <f t="shared" si="7"/>
        <v>-1.7245277777777783</v>
      </c>
      <c r="AS21" s="161">
        <f t="shared" si="7"/>
        <v>-8.0811111111111114</v>
      </c>
      <c r="AT21" s="161">
        <f t="shared" si="7"/>
        <v>-6.4509328483012105</v>
      </c>
      <c r="AU21" s="161">
        <f t="shared" si="7"/>
        <v>-6.2368949934123847</v>
      </c>
      <c r="AV21" s="161">
        <f t="shared" si="7"/>
        <v>-3.0853129084967326</v>
      </c>
      <c r="AW21" s="161">
        <f t="shared" si="7"/>
        <v>-3.6425210659985132</v>
      </c>
      <c r="AY21" s="159"/>
    </row>
    <row r="22" spans="1:51" x14ac:dyDescent="0.2">
      <c r="A22" s="181" t="s">
        <v>38</v>
      </c>
      <c r="V22" s="178" t="s">
        <v>205</v>
      </c>
    </row>
    <row r="23" spans="1:51" x14ac:dyDescent="0.2">
      <c r="A23" s="180" t="s">
        <v>45</v>
      </c>
      <c r="B23" s="6" t="s">
        <v>46</v>
      </c>
      <c r="C23" s="28">
        <v>1995</v>
      </c>
      <c r="D23" s="28">
        <v>1996</v>
      </c>
      <c r="E23" s="28">
        <v>1997</v>
      </c>
      <c r="F23" s="28">
        <v>1998</v>
      </c>
      <c r="G23" s="28">
        <v>1999</v>
      </c>
      <c r="H23" s="28">
        <v>2000</v>
      </c>
      <c r="I23" s="28">
        <v>2001</v>
      </c>
      <c r="J23" s="28">
        <v>2002</v>
      </c>
      <c r="K23" s="28">
        <v>2003</v>
      </c>
      <c r="L23" s="28">
        <v>2004</v>
      </c>
      <c r="M23" s="28">
        <v>2005</v>
      </c>
      <c r="N23" s="28">
        <v>2006</v>
      </c>
      <c r="O23" s="28">
        <v>2007</v>
      </c>
      <c r="P23" s="28">
        <v>2008</v>
      </c>
      <c r="Q23" s="28">
        <v>2009</v>
      </c>
      <c r="R23" s="28">
        <v>2010</v>
      </c>
      <c r="S23" s="28">
        <v>2011</v>
      </c>
      <c r="T23" s="28">
        <v>2012</v>
      </c>
      <c r="V23" s="178">
        <v>1996</v>
      </c>
      <c r="W23" s="178">
        <v>1997</v>
      </c>
      <c r="X23" s="178">
        <v>1998</v>
      </c>
      <c r="Y23" s="178">
        <v>1999</v>
      </c>
      <c r="Z23" s="178">
        <v>2000</v>
      </c>
      <c r="AA23" s="178">
        <v>2001</v>
      </c>
      <c r="AB23" s="178">
        <v>2002</v>
      </c>
      <c r="AC23" s="178">
        <v>2003</v>
      </c>
      <c r="AD23" s="178">
        <v>2004</v>
      </c>
      <c r="AE23" s="178">
        <v>2005</v>
      </c>
      <c r="AF23" s="178">
        <v>2006</v>
      </c>
      <c r="AG23" s="178">
        <v>2007</v>
      </c>
      <c r="AH23" s="178">
        <v>2008</v>
      </c>
      <c r="AI23" s="178">
        <v>2009</v>
      </c>
      <c r="AJ23" s="178">
        <v>2010</v>
      </c>
      <c r="AK23" s="178">
        <v>2011</v>
      </c>
      <c r="AL23" s="178">
        <v>2012</v>
      </c>
    </row>
    <row r="24" spans="1:51" x14ac:dyDescent="0.2">
      <c r="A24" s="27">
        <v>380101098563901</v>
      </c>
      <c r="B24" s="26" t="s">
        <v>68</v>
      </c>
      <c r="C24" s="29">
        <v>29.55</v>
      </c>
      <c r="D24" s="29">
        <v>28.77</v>
      </c>
      <c r="E24" s="29">
        <v>29.27</v>
      </c>
      <c r="F24" s="29">
        <v>29.15</v>
      </c>
      <c r="G24" s="29">
        <v>29.12</v>
      </c>
      <c r="H24" s="29"/>
      <c r="I24" s="29">
        <v>28.64</v>
      </c>
      <c r="J24" s="29">
        <v>28.04</v>
      </c>
      <c r="K24" s="29">
        <v>30.31</v>
      </c>
      <c r="L24" s="29">
        <v>32.06</v>
      </c>
      <c r="M24" s="29">
        <v>32.75</v>
      </c>
      <c r="N24" s="29">
        <v>32.880000000000003</v>
      </c>
      <c r="O24" s="29">
        <v>33</v>
      </c>
      <c r="P24" s="29">
        <v>27.83</v>
      </c>
      <c r="Q24" s="30">
        <v>28.21</v>
      </c>
      <c r="R24" s="30">
        <v>25.04</v>
      </c>
      <c r="S24" s="30">
        <v>25.02</v>
      </c>
      <c r="T24" s="30">
        <v>27.81</v>
      </c>
      <c r="V24" s="159">
        <f>C24-D24</f>
        <v>0.78000000000000114</v>
      </c>
      <c r="W24" s="159">
        <f t="shared" ref="W24:AL27" si="8">D24-E24</f>
        <v>-0.5</v>
      </c>
      <c r="X24" s="159">
        <f t="shared" si="8"/>
        <v>0.12000000000000099</v>
      </c>
      <c r="Y24" s="159">
        <f t="shared" si="8"/>
        <v>2.9999999999997584E-2</v>
      </c>
      <c r="Z24" s="159"/>
      <c r="AA24" s="159"/>
      <c r="AB24" s="159">
        <f t="shared" si="8"/>
        <v>0.60000000000000142</v>
      </c>
      <c r="AC24" s="159">
        <f t="shared" si="8"/>
        <v>-2.2699999999999996</v>
      </c>
      <c r="AD24" s="159">
        <f t="shared" si="8"/>
        <v>-1.7500000000000036</v>
      </c>
      <c r="AE24" s="159">
        <f t="shared" si="8"/>
        <v>-0.68999999999999773</v>
      </c>
      <c r="AF24" s="159">
        <f t="shared" si="8"/>
        <v>-0.13000000000000256</v>
      </c>
      <c r="AG24" s="159">
        <f t="shared" si="8"/>
        <v>-0.11999999999999744</v>
      </c>
      <c r="AH24" s="159">
        <f t="shared" si="8"/>
        <v>5.1700000000000017</v>
      </c>
      <c r="AI24" s="159">
        <f t="shared" si="8"/>
        <v>-0.38000000000000256</v>
      </c>
      <c r="AJ24" s="159">
        <f t="shared" si="8"/>
        <v>3.1700000000000017</v>
      </c>
      <c r="AK24" s="159">
        <f t="shared" si="8"/>
        <v>1.9999999999999574E-2</v>
      </c>
      <c r="AL24" s="159">
        <f t="shared" si="8"/>
        <v>-2.7899999999999991</v>
      </c>
    </row>
    <row r="25" spans="1:51" x14ac:dyDescent="0.2">
      <c r="A25" s="181">
        <v>380338098550101</v>
      </c>
      <c r="B25" s="26" t="s">
        <v>69</v>
      </c>
      <c r="C25" s="31">
        <v>31.5</v>
      </c>
      <c r="D25" s="31">
        <v>30.05</v>
      </c>
      <c r="E25" s="31">
        <v>30.79</v>
      </c>
      <c r="F25" s="31">
        <v>31.44</v>
      </c>
      <c r="G25" s="31">
        <v>31.16</v>
      </c>
      <c r="H25" s="31">
        <v>30.48</v>
      </c>
      <c r="I25" s="31">
        <v>31.42</v>
      </c>
      <c r="J25" s="31">
        <v>30.8</v>
      </c>
      <c r="K25" s="31">
        <v>33.68</v>
      </c>
      <c r="L25" s="31">
        <v>35.36</v>
      </c>
      <c r="M25" s="31">
        <v>34.229999999999997</v>
      </c>
      <c r="N25" s="31">
        <v>34.28</v>
      </c>
      <c r="O25" s="31">
        <v>36</v>
      </c>
      <c r="P25" s="31">
        <v>29.04</v>
      </c>
      <c r="Q25" s="31">
        <v>28.63</v>
      </c>
      <c r="R25" s="31">
        <v>27.33</v>
      </c>
      <c r="S25" s="31">
        <v>28.12</v>
      </c>
      <c r="T25" s="31">
        <v>33.89</v>
      </c>
      <c r="V25" s="159">
        <f t="shared" ref="V25:V27" si="9">C25-D25</f>
        <v>1.4499999999999993</v>
      </c>
      <c r="W25" s="159">
        <f t="shared" si="8"/>
        <v>-0.73999999999999844</v>
      </c>
      <c r="X25" s="159">
        <f t="shared" si="8"/>
        <v>-0.65000000000000213</v>
      </c>
      <c r="Y25" s="159">
        <f t="shared" si="8"/>
        <v>0.28000000000000114</v>
      </c>
      <c r="Z25" s="159">
        <f t="shared" si="8"/>
        <v>0.67999999999999972</v>
      </c>
      <c r="AA25" s="159">
        <f t="shared" si="8"/>
        <v>-0.94000000000000128</v>
      </c>
      <c r="AB25" s="159">
        <f t="shared" si="8"/>
        <v>0.62000000000000099</v>
      </c>
      <c r="AC25" s="159">
        <f t="shared" si="8"/>
        <v>-2.879999999999999</v>
      </c>
      <c r="AD25" s="159">
        <f t="shared" si="8"/>
        <v>-1.6799999999999997</v>
      </c>
      <c r="AE25" s="159">
        <f t="shared" si="8"/>
        <v>1.1300000000000026</v>
      </c>
      <c r="AF25" s="159">
        <f t="shared" si="8"/>
        <v>-5.0000000000004263E-2</v>
      </c>
      <c r="AG25" s="159">
        <f t="shared" si="8"/>
        <v>-1.7199999999999989</v>
      </c>
      <c r="AH25" s="159">
        <f t="shared" si="8"/>
        <v>6.9600000000000009</v>
      </c>
      <c r="AI25" s="159">
        <f t="shared" si="8"/>
        <v>0.41000000000000014</v>
      </c>
      <c r="AJ25" s="159">
        <f t="shared" si="8"/>
        <v>1.3000000000000007</v>
      </c>
      <c r="AK25" s="159">
        <f t="shared" si="8"/>
        <v>-0.7900000000000027</v>
      </c>
      <c r="AL25" s="159">
        <f t="shared" si="8"/>
        <v>-5.77</v>
      </c>
    </row>
    <row r="26" spans="1:51" x14ac:dyDescent="0.2">
      <c r="A26" s="27">
        <v>380326098562002</v>
      </c>
      <c r="B26" s="26" t="s">
        <v>70</v>
      </c>
      <c r="C26" s="32">
        <v>27.94</v>
      </c>
      <c r="D26" s="32">
        <v>27.23</v>
      </c>
      <c r="E26" s="32">
        <v>28.36</v>
      </c>
      <c r="F26" s="32">
        <v>28.49</v>
      </c>
      <c r="G26" s="32">
        <v>27.64</v>
      </c>
      <c r="H26" s="32">
        <v>27.45</v>
      </c>
      <c r="I26" s="32">
        <v>27.75</v>
      </c>
      <c r="J26" s="32">
        <v>26.76</v>
      </c>
      <c r="K26" s="32">
        <v>29.18</v>
      </c>
      <c r="L26" s="32"/>
      <c r="M26" s="32"/>
      <c r="N26" s="32"/>
      <c r="O26" s="32"/>
      <c r="P26" s="32">
        <v>26.44</v>
      </c>
      <c r="Q26" s="32">
        <v>25.21</v>
      </c>
      <c r="R26" s="32">
        <v>23.68</v>
      </c>
      <c r="S26" s="32">
        <v>24.42</v>
      </c>
      <c r="T26" s="32">
        <v>26.72</v>
      </c>
      <c r="V26" s="159">
        <f t="shared" si="9"/>
        <v>0.71000000000000085</v>
      </c>
      <c r="W26" s="159">
        <f t="shared" si="8"/>
        <v>-1.129999999999999</v>
      </c>
      <c r="X26" s="159">
        <f t="shared" si="8"/>
        <v>-0.12999999999999901</v>
      </c>
      <c r="Y26" s="159">
        <f t="shared" si="8"/>
        <v>0.84999999999999787</v>
      </c>
      <c r="Z26" s="159">
        <f t="shared" si="8"/>
        <v>0.19000000000000128</v>
      </c>
      <c r="AA26" s="159">
        <f t="shared" si="8"/>
        <v>-0.30000000000000071</v>
      </c>
      <c r="AB26" s="159">
        <f t="shared" si="8"/>
        <v>0.98999999999999844</v>
      </c>
      <c r="AC26" s="159">
        <f t="shared" si="8"/>
        <v>-2.4199999999999982</v>
      </c>
      <c r="AD26" s="159"/>
      <c r="AE26" s="159"/>
      <c r="AF26" s="159"/>
      <c r="AG26" s="159"/>
      <c r="AH26" s="159"/>
      <c r="AI26" s="159">
        <f t="shared" si="8"/>
        <v>1.2300000000000004</v>
      </c>
      <c r="AJ26" s="159">
        <f t="shared" si="8"/>
        <v>1.5300000000000011</v>
      </c>
      <c r="AK26" s="159">
        <f t="shared" si="8"/>
        <v>-0.74000000000000199</v>
      </c>
      <c r="AL26" s="159">
        <f t="shared" si="8"/>
        <v>-2.2999999999999972</v>
      </c>
    </row>
    <row r="27" spans="1:51" x14ac:dyDescent="0.2">
      <c r="A27" s="27">
        <v>380136098544001</v>
      </c>
      <c r="B27" s="26" t="s">
        <v>71</v>
      </c>
      <c r="C27" s="33">
        <v>43.3</v>
      </c>
      <c r="D27" s="33">
        <v>43.24</v>
      </c>
      <c r="E27" s="33">
        <v>42.83</v>
      </c>
      <c r="F27" s="33">
        <v>43</v>
      </c>
      <c r="G27" s="33">
        <v>43.3</v>
      </c>
      <c r="H27" s="33">
        <v>43.23</v>
      </c>
      <c r="I27" s="33">
        <v>42.7</v>
      </c>
      <c r="J27" s="33">
        <v>42.43</v>
      </c>
      <c r="K27" s="33">
        <v>44.43</v>
      </c>
      <c r="L27" s="33">
        <v>46.8</v>
      </c>
      <c r="M27" s="33">
        <v>46.19</v>
      </c>
      <c r="N27" s="33">
        <v>47.04</v>
      </c>
      <c r="O27" s="33">
        <v>47.38</v>
      </c>
      <c r="P27" s="33">
        <v>43.39</v>
      </c>
      <c r="Q27" s="33">
        <v>40.11</v>
      </c>
      <c r="R27" s="33">
        <v>39.4</v>
      </c>
      <c r="S27" s="34"/>
      <c r="T27" s="34"/>
      <c r="V27" s="159">
        <f t="shared" si="9"/>
        <v>5.9999999999995168E-2</v>
      </c>
      <c r="W27" s="159">
        <f t="shared" si="8"/>
        <v>0.41000000000000369</v>
      </c>
      <c r="X27" s="159">
        <f t="shared" si="8"/>
        <v>-0.17000000000000171</v>
      </c>
      <c r="Y27" s="159">
        <f t="shared" si="8"/>
        <v>-0.29999999999999716</v>
      </c>
      <c r="Z27" s="159">
        <f t="shared" si="8"/>
        <v>7.0000000000000284E-2</v>
      </c>
      <c r="AA27" s="159">
        <f t="shared" si="8"/>
        <v>0.52999999999999403</v>
      </c>
      <c r="AB27" s="159">
        <f t="shared" si="8"/>
        <v>0.27000000000000313</v>
      </c>
      <c r="AC27" s="159">
        <f t="shared" si="8"/>
        <v>-2</v>
      </c>
      <c r="AD27" s="159">
        <f t="shared" si="8"/>
        <v>-2.3699999999999974</v>
      </c>
      <c r="AE27" s="159">
        <f t="shared" si="8"/>
        <v>0.60999999999999943</v>
      </c>
      <c r="AF27" s="159">
        <f t="shared" si="8"/>
        <v>-0.85000000000000142</v>
      </c>
      <c r="AG27" s="159">
        <f t="shared" si="8"/>
        <v>-0.34000000000000341</v>
      </c>
      <c r="AH27" s="159">
        <f t="shared" si="8"/>
        <v>3.990000000000002</v>
      </c>
      <c r="AI27" s="159">
        <f t="shared" si="8"/>
        <v>3.2800000000000011</v>
      </c>
      <c r="AJ27" s="159">
        <f t="shared" si="8"/>
        <v>0.71000000000000085</v>
      </c>
      <c r="AK27" s="159"/>
      <c r="AL27" s="159"/>
    </row>
    <row r="28" spans="1:51" x14ac:dyDescent="0.2">
      <c r="U28" s="178" t="s">
        <v>206</v>
      </c>
      <c r="V28" s="159">
        <f t="shared" ref="V28:AL28" si="10">AVERAGE(V24:V27)</f>
        <v>0.74999999999999911</v>
      </c>
      <c r="W28" s="159">
        <f t="shared" si="10"/>
        <v>-0.48999999999999844</v>
      </c>
      <c r="X28" s="159">
        <f t="shared" si="10"/>
        <v>-0.20750000000000046</v>
      </c>
      <c r="Y28" s="159">
        <f t="shared" si="10"/>
        <v>0.21499999999999986</v>
      </c>
      <c r="Z28" s="159">
        <f t="shared" si="10"/>
        <v>0.31333333333333374</v>
      </c>
      <c r="AA28" s="159">
        <f t="shared" si="10"/>
        <v>-0.23666666666666933</v>
      </c>
      <c r="AB28" s="159">
        <f t="shared" si="10"/>
        <v>0.62000000000000099</v>
      </c>
      <c r="AC28" s="159">
        <f t="shared" si="10"/>
        <v>-2.3924999999999992</v>
      </c>
      <c r="AD28" s="159">
        <f t="shared" si="10"/>
        <v>-1.9333333333333336</v>
      </c>
      <c r="AE28" s="159">
        <f t="shared" si="10"/>
        <v>0.35000000000000142</v>
      </c>
      <c r="AF28" s="159">
        <f t="shared" si="10"/>
        <v>-0.3433333333333361</v>
      </c>
      <c r="AG28" s="159">
        <f t="shared" si="10"/>
        <v>-0.72666666666666657</v>
      </c>
      <c r="AH28" s="159">
        <f t="shared" si="10"/>
        <v>5.3733333333333348</v>
      </c>
      <c r="AI28" s="159">
        <f t="shared" si="10"/>
        <v>1.1349999999999998</v>
      </c>
      <c r="AJ28" s="159">
        <f t="shared" si="10"/>
        <v>1.6775000000000011</v>
      </c>
      <c r="AK28" s="159">
        <f t="shared" si="10"/>
        <v>-0.50333333333333508</v>
      </c>
      <c r="AL28" s="159">
        <f t="shared" si="10"/>
        <v>-3.6199999999999988</v>
      </c>
    </row>
    <row r="30" spans="1:51" x14ac:dyDescent="0.2">
      <c r="A30" s="98" t="s">
        <v>73</v>
      </c>
      <c r="V30" s="178" t="s">
        <v>205</v>
      </c>
    </row>
    <row r="31" spans="1:51" x14ac:dyDescent="0.2">
      <c r="A31" s="183" t="s">
        <v>45</v>
      </c>
      <c r="B31" s="6" t="s">
        <v>46</v>
      </c>
      <c r="C31" s="38">
        <v>34700</v>
      </c>
      <c r="D31" s="38">
        <v>35065</v>
      </c>
      <c r="E31" s="38">
        <v>35431</v>
      </c>
      <c r="F31" s="38">
        <v>35796</v>
      </c>
      <c r="G31" s="38">
        <v>36161</v>
      </c>
      <c r="H31" s="38">
        <v>36526</v>
      </c>
      <c r="I31" s="38">
        <v>36892</v>
      </c>
      <c r="J31" s="38">
        <v>37257</v>
      </c>
      <c r="K31" s="38">
        <v>37622</v>
      </c>
      <c r="L31" s="38">
        <v>37987</v>
      </c>
      <c r="M31" s="39">
        <v>2005</v>
      </c>
      <c r="N31" s="39">
        <v>2006</v>
      </c>
      <c r="O31" s="39">
        <v>2007</v>
      </c>
      <c r="P31" s="39">
        <v>2008</v>
      </c>
      <c r="Q31" s="40">
        <v>2009</v>
      </c>
      <c r="R31" s="40">
        <v>2010</v>
      </c>
      <c r="S31" s="40">
        <v>2011</v>
      </c>
      <c r="T31" s="40">
        <v>2012</v>
      </c>
      <c r="V31" s="179">
        <v>1996</v>
      </c>
      <c r="W31" s="179">
        <v>1997</v>
      </c>
      <c r="X31" s="179">
        <v>1998</v>
      </c>
      <c r="Y31" s="179">
        <v>1999</v>
      </c>
      <c r="Z31" s="179">
        <v>2000</v>
      </c>
      <c r="AA31" s="179">
        <v>2001</v>
      </c>
      <c r="AB31" s="179">
        <v>2002</v>
      </c>
      <c r="AC31" s="179">
        <v>2003</v>
      </c>
      <c r="AD31" s="179">
        <v>2004</v>
      </c>
      <c r="AE31" s="179">
        <v>2005</v>
      </c>
      <c r="AF31" s="179">
        <v>2006</v>
      </c>
      <c r="AG31" s="179">
        <v>2007</v>
      </c>
      <c r="AH31" s="179">
        <v>2008</v>
      </c>
      <c r="AI31" s="179">
        <v>2009</v>
      </c>
      <c r="AJ31" s="179">
        <v>2010</v>
      </c>
      <c r="AK31" s="179">
        <v>2011</v>
      </c>
      <c r="AL31" s="179">
        <v>2012</v>
      </c>
    </row>
    <row r="32" spans="1:51" x14ac:dyDescent="0.2">
      <c r="A32" s="181">
        <v>375053098554601</v>
      </c>
      <c r="B32" s="36" t="s">
        <v>74</v>
      </c>
      <c r="C32" s="41"/>
      <c r="D32" s="41">
        <v>8.4600000000000009</v>
      </c>
      <c r="E32" s="41">
        <v>7.13</v>
      </c>
      <c r="F32" s="41">
        <v>6.43</v>
      </c>
      <c r="G32" s="41">
        <v>6.95</v>
      </c>
      <c r="H32" s="41">
        <v>7.44</v>
      </c>
      <c r="I32" s="41">
        <v>7.29</v>
      </c>
      <c r="J32" s="41">
        <v>7.96</v>
      </c>
      <c r="K32" s="41">
        <v>8.41</v>
      </c>
      <c r="L32" s="41">
        <v>9.6300000000000008</v>
      </c>
      <c r="M32" s="41">
        <v>8.49</v>
      </c>
      <c r="N32" s="41">
        <v>7.95</v>
      </c>
      <c r="O32" s="41">
        <v>9.75</v>
      </c>
      <c r="P32" s="41">
        <v>6.75</v>
      </c>
      <c r="Q32" s="42">
        <v>6.99</v>
      </c>
      <c r="R32" s="42">
        <v>6.63</v>
      </c>
      <c r="S32" s="42">
        <v>6.76</v>
      </c>
      <c r="T32" s="42"/>
      <c r="V32" s="159"/>
      <c r="W32" s="159">
        <f t="shared" ref="W32:AL41" si="11">D32-E32</f>
        <v>1.330000000000001</v>
      </c>
      <c r="X32" s="159">
        <f t="shared" si="11"/>
        <v>0.70000000000000018</v>
      </c>
      <c r="Y32" s="159">
        <f t="shared" si="11"/>
        <v>-0.52000000000000046</v>
      </c>
      <c r="Z32" s="159">
        <f t="shared" si="11"/>
        <v>-0.49000000000000021</v>
      </c>
      <c r="AA32" s="159">
        <f t="shared" si="11"/>
        <v>0.15000000000000036</v>
      </c>
      <c r="AB32" s="159">
        <f t="shared" si="11"/>
        <v>-0.66999999999999993</v>
      </c>
      <c r="AC32" s="159">
        <f t="shared" si="11"/>
        <v>-0.45000000000000018</v>
      </c>
      <c r="AD32" s="159">
        <f t="shared" si="11"/>
        <v>-1.2200000000000006</v>
      </c>
      <c r="AE32" s="159">
        <f t="shared" si="11"/>
        <v>1.1400000000000006</v>
      </c>
      <c r="AF32" s="159">
        <f t="shared" si="11"/>
        <v>0.54</v>
      </c>
      <c r="AG32" s="159">
        <f t="shared" si="11"/>
        <v>-1.7999999999999998</v>
      </c>
      <c r="AH32" s="159">
        <f t="shared" si="11"/>
        <v>3</v>
      </c>
      <c r="AI32" s="159">
        <f t="shared" si="11"/>
        <v>-0.24000000000000021</v>
      </c>
      <c r="AJ32" s="159">
        <f t="shared" si="11"/>
        <v>0.36000000000000032</v>
      </c>
      <c r="AK32" s="159">
        <f t="shared" si="11"/>
        <v>-0.12999999999999989</v>
      </c>
      <c r="AL32" s="159"/>
    </row>
    <row r="33" spans="1:38" x14ac:dyDescent="0.2">
      <c r="A33" s="181">
        <v>375059098595801</v>
      </c>
      <c r="B33" s="37" t="s">
        <v>75</v>
      </c>
      <c r="C33" s="43">
        <v>11.95</v>
      </c>
      <c r="D33" s="43">
        <v>10.45</v>
      </c>
      <c r="E33" s="43">
        <v>6.56</v>
      </c>
      <c r="F33" s="43">
        <v>6.05</v>
      </c>
      <c r="G33" s="43">
        <v>7.85</v>
      </c>
      <c r="H33" s="43">
        <v>9.3800000000000008</v>
      </c>
      <c r="I33" s="43">
        <v>8.86</v>
      </c>
      <c r="J33" s="43">
        <v>10.97</v>
      </c>
      <c r="K33" s="43">
        <v>12.14</v>
      </c>
      <c r="L33" s="43">
        <v>14.02</v>
      </c>
      <c r="M33" s="43">
        <v>12.87</v>
      </c>
      <c r="N33" s="43">
        <v>12.98</v>
      </c>
      <c r="O33" s="43">
        <v>14.82</v>
      </c>
      <c r="P33" s="43">
        <v>10.23</v>
      </c>
      <c r="Q33" s="44">
        <v>10.33</v>
      </c>
      <c r="R33" s="44">
        <v>10.01</v>
      </c>
      <c r="S33" s="44">
        <v>9.5299999999999994</v>
      </c>
      <c r="T33" s="44">
        <v>15.53</v>
      </c>
      <c r="V33" s="159">
        <f t="shared" ref="V33:V34" si="12">C33-D33</f>
        <v>1.5</v>
      </c>
      <c r="W33" s="159">
        <f t="shared" si="11"/>
        <v>3.8899999999999997</v>
      </c>
      <c r="X33" s="159">
        <f t="shared" si="11"/>
        <v>0.50999999999999979</v>
      </c>
      <c r="Y33" s="159">
        <f t="shared" si="11"/>
        <v>-1.7999999999999998</v>
      </c>
      <c r="Z33" s="159">
        <f t="shared" si="11"/>
        <v>-1.5300000000000011</v>
      </c>
      <c r="AA33" s="159">
        <f t="shared" si="11"/>
        <v>0.52000000000000135</v>
      </c>
      <c r="AB33" s="159">
        <f t="shared" si="11"/>
        <v>-2.1100000000000012</v>
      </c>
      <c r="AC33" s="159">
        <f t="shared" si="11"/>
        <v>-1.17</v>
      </c>
      <c r="AD33" s="159">
        <f t="shared" si="11"/>
        <v>-1.879999999999999</v>
      </c>
      <c r="AE33" s="159">
        <f t="shared" si="11"/>
        <v>1.1500000000000004</v>
      </c>
      <c r="AF33" s="159">
        <f t="shared" si="11"/>
        <v>-0.11000000000000121</v>
      </c>
      <c r="AG33" s="159">
        <f t="shared" si="11"/>
        <v>-1.8399999999999999</v>
      </c>
      <c r="AH33" s="159">
        <f t="shared" si="11"/>
        <v>4.59</v>
      </c>
      <c r="AI33" s="159">
        <f t="shared" si="11"/>
        <v>-9.9999999999999645E-2</v>
      </c>
      <c r="AJ33" s="159">
        <f t="shared" si="11"/>
        <v>0.32000000000000028</v>
      </c>
      <c r="AK33" s="159">
        <f t="shared" si="11"/>
        <v>0.48000000000000043</v>
      </c>
      <c r="AL33" s="159">
        <f t="shared" si="11"/>
        <v>-6</v>
      </c>
    </row>
    <row r="34" spans="1:38" x14ac:dyDescent="0.2">
      <c r="A34" s="181">
        <v>375025098542401</v>
      </c>
      <c r="B34" s="178" t="s">
        <v>76</v>
      </c>
      <c r="C34" s="45">
        <v>16.899999999999999</v>
      </c>
      <c r="D34" s="45">
        <v>16.649999999999999</v>
      </c>
      <c r="E34" s="45">
        <v>14.1</v>
      </c>
      <c r="F34" s="45">
        <v>11.9</v>
      </c>
      <c r="G34" s="45">
        <v>12.55</v>
      </c>
      <c r="H34" s="45">
        <v>13.87</v>
      </c>
      <c r="I34" s="45">
        <v>13.55</v>
      </c>
      <c r="J34" s="45">
        <v>15.76</v>
      </c>
      <c r="K34" s="45">
        <v>17.62</v>
      </c>
      <c r="L34" s="45">
        <v>19.63</v>
      </c>
      <c r="M34" s="45">
        <v>18.54</v>
      </c>
      <c r="N34" s="45">
        <v>16.850000000000001</v>
      </c>
      <c r="O34" s="45">
        <v>19.149999999999999</v>
      </c>
      <c r="P34" s="45">
        <v>13.83</v>
      </c>
      <c r="Q34" s="45">
        <v>13.86</v>
      </c>
      <c r="R34" s="45">
        <v>12.97</v>
      </c>
      <c r="S34" s="45">
        <v>14.17</v>
      </c>
      <c r="T34" s="45">
        <v>18.05</v>
      </c>
      <c r="V34" s="159">
        <f t="shared" si="12"/>
        <v>0.25</v>
      </c>
      <c r="W34" s="159">
        <f t="shared" si="11"/>
        <v>2.5499999999999989</v>
      </c>
      <c r="X34" s="159">
        <f t="shared" si="11"/>
        <v>2.1999999999999993</v>
      </c>
      <c r="Y34" s="159">
        <f t="shared" si="11"/>
        <v>-0.65000000000000036</v>
      </c>
      <c r="Z34" s="159">
        <f t="shared" si="11"/>
        <v>-1.3199999999999985</v>
      </c>
      <c r="AA34" s="159">
        <f t="shared" si="11"/>
        <v>0.31999999999999851</v>
      </c>
      <c r="AB34" s="159">
        <f t="shared" si="11"/>
        <v>-2.2099999999999991</v>
      </c>
      <c r="AC34" s="159">
        <f t="shared" si="11"/>
        <v>-1.8600000000000012</v>
      </c>
      <c r="AD34" s="159">
        <f t="shared" si="11"/>
        <v>-2.009999999999998</v>
      </c>
      <c r="AE34" s="159">
        <f t="shared" si="11"/>
        <v>1.0899999999999999</v>
      </c>
      <c r="AF34" s="159">
        <f t="shared" si="11"/>
        <v>1.6899999999999977</v>
      </c>
      <c r="AG34" s="159">
        <f t="shared" si="11"/>
        <v>-2.2999999999999972</v>
      </c>
      <c r="AH34" s="159">
        <f t="shared" si="11"/>
        <v>5.3199999999999985</v>
      </c>
      <c r="AI34" s="159">
        <f t="shared" si="11"/>
        <v>-2.9999999999999361E-2</v>
      </c>
      <c r="AJ34" s="159">
        <f t="shared" si="11"/>
        <v>0.88999999999999879</v>
      </c>
      <c r="AK34" s="159">
        <f t="shared" si="11"/>
        <v>-1.1999999999999993</v>
      </c>
      <c r="AL34" s="159">
        <f t="shared" si="11"/>
        <v>-3.8800000000000008</v>
      </c>
    </row>
    <row r="35" spans="1:38" x14ac:dyDescent="0.2">
      <c r="A35" s="181">
        <v>375039098580501</v>
      </c>
      <c r="B35" s="178" t="s">
        <v>77</v>
      </c>
      <c r="J35" s="46">
        <v>8.93</v>
      </c>
      <c r="K35" s="46">
        <v>9.23</v>
      </c>
      <c r="L35" s="46">
        <v>10.17</v>
      </c>
      <c r="M35" s="46">
        <v>9.5399999999999991</v>
      </c>
      <c r="N35" s="46">
        <v>9.6</v>
      </c>
      <c r="O35" s="46">
        <v>11.15</v>
      </c>
      <c r="P35" s="46">
        <v>8.39</v>
      </c>
      <c r="Q35" s="46">
        <v>8.2100000000000009</v>
      </c>
      <c r="R35" s="46">
        <v>8.0399999999999991</v>
      </c>
      <c r="S35" s="46">
        <v>7.99</v>
      </c>
      <c r="T35" s="46">
        <v>9.3800000000000008</v>
      </c>
      <c r="V35" s="159"/>
      <c r="W35" s="159"/>
      <c r="X35" s="159"/>
      <c r="Y35" s="159"/>
      <c r="Z35" s="159"/>
      <c r="AA35" s="159"/>
      <c r="AB35" s="159"/>
      <c r="AC35" s="159">
        <f t="shared" si="11"/>
        <v>-0.30000000000000071</v>
      </c>
      <c r="AD35" s="159">
        <f t="shared" si="11"/>
        <v>-0.9399999999999995</v>
      </c>
      <c r="AE35" s="159">
        <f t="shared" si="11"/>
        <v>0.63000000000000078</v>
      </c>
      <c r="AF35" s="159">
        <f t="shared" si="11"/>
        <v>-6.0000000000000497E-2</v>
      </c>
      <c r="AG35" s="159">
        <f t="shared" si="11"/>
        <v>-1.5500000000000007</v>
      </c>
      <c r="AH35" s="159">
        <f t="shared" si="11"/>
        <v>2.76</v>
      </c>
      <c r="AI35" s="159">
        <f t="shared" si="11"/>
        <v>0.17999999999999972</v>
      </c>
      <c r="AJ35" s="159">
        <f t="shared" si="11"/>
        <v>0.17000000000000171</v>
      </c>
      <c r="AK35" s="159">
        <f t="shared" si="11"/>
        <v>4.9999999999998934E-2</v>
      </c>
      <c r="AL35" s="159">
        <f t="shared" si="11"/>
        <v>-1.3900000000000006</v>
      </c>
    </row>
    <row r="36" spans="1:38" x14ac:dyDescent="0.2">
      <c r="A36" s="181">
        <v>375046098580501</v>
      </c>
      <c r="B36" s="178" t="s">
        <v>78</v>
      </c>
      <c r="J36" s="47">
        <v>6.95</v>
      </c>
      <c r="K36" s="47">
        <v>7.41</v>
      </c>
      <c r="L36" s="47">
        <v>8.58</v>
      </c>
      <c r="M36" s="47">
        <v>7.77</v>
      </c>
      <c r="N36" s="47">
        <v>7.69</v>
      </c>
      <c r="O36" s="47">
        <v>9.51</v>
      </c>
      <c r="P36" s="47">
        <v>6.05</v>
      </c>
      <c r="Q36" s="47">
        <v>5.86</v>
      </c>
      <c r="R36" s="47">
        <v>5.65</v>
      </c>
      <c r="S36" s="47">
        <v>5.7</v>
      </c>
      <c r="T36" s="47">
        <v>7.61</v>
      </c>
      <c r="V36" s="159"/>
      <c r="W36" s="159"/>
      <c r="X36" s="159"/>
      <c r="Y36" s="159"/>
      <c r="Z36" s="159"/>
      <c r="AA36" s="159"/>
      <c r="AB36" s="159"/>
      <c r="AC36" s="159">
        <f t="shared" si="11"/>
        <v>-0.45999999999999996</v>
      </c>
      <c r="AD36" s="159">
        <f t="shared" si="11"/>
        <v>-1.17</v>
      </c>
      <c r="AE36" s="159">
        <f t="shared" si="11"/>
        <v>0.8100000000000005</v>
      </c>
      <c r="AF36" s="159">
        <f t="shared" si="11"/>
        <v>7.9999999999999183E-2</v>
      </c>
      <c r="AG36" s="159">
        <f t="shared" si="11"/>
        <v>-1.8199999999999994</v>
      </c>
      <c r="AH36" s="159">
        <f t="shared" si="11"/>
        <v>3.46</v>
      </c>
      <c r="AI36" s="159">
        <f t="shared" si="11"/>
        <v>0.1899999999999995</v>
      </c>
      <c r="AJ36" s="159">
        <f t="shared" si="11"/>
        <v>0.20999999999999996</v>
      </c>
      <c r="AK36" s="159">
        <f t="shared" si="11"/>
        <v>-4.9999999999999822E-2</v>
      </c>
      <c r="AL36" s="159">
        <f t="shared" si="11"/>
        <v>-1.9100000000000001</v>
      </c>
    </row>
    <row r="37" spans="1:38" x14ac:dyDescent="0.2">
      <c r="A37" s="181">
        <v>375105098575701</v>
      </c>
      <c r="B37" s="178" t="s">
        <v>79</v>
      </c>
      <c r="J37" s="48">
        <v>11.27</v>
      </c>
      <c r="K37" s="48">
        <v>12.01</v>
      </c>
      <c r="L37" s="48">
        <v>13.45</v>
      </c>
      <c r="M37" s="48">
        <v>12.5</v>
      </c>
      <c r="N37" s="48">
        <v>12.2</v>
      </c>
      <c r="O37" s="48">
        <v>14.29</v>
      </c>
      <c r="P37" s="48">
        <v>9.9499999999999993</v>
      </c>
      <c r="Q37" s="48">
        <v>9.65</v>
      </c>
      <c r="R37" s="48">
        <v>9.42</v>
      </c>
      <c r="S37" s="48">
        <v>9.5500000000000007</v>
      </c>
      <c r="T37" s="48">
        <v>12.26</v>
      </c>
      <c r="V37" s="159"/>
      <c r="W37" s="159"/>
      <c r="X37" s="159"/>
      <c r="Y37" s="159"/>
      <c r="Z37" s="159"/>
      <c r="AA37" s="159"/>
      <c r="AB37" s="159"/>
      <c r="AC37" s="159">
        <f t="shared" si="11"/>
        <v>-0.74000000000000021</v>
      </c>
      <c r="AD37" s="159">
        <f t="shared" si="11"/>
        <v>-1.4399999999999995</v>
      </c>
      <c r="AE37" s="159">
        <f t="shared" si="11"/>
        <v>0.94999999999999929</v>
      </c>
      <c r="AF37" s="159">
        <f t="shared" si="11"/>
        <v>0.30000000000000071</v>
      </c>
      <c r="AG37" s="159">
        <f t="shared" si="11"/>
        <v>-2.09</v>
      </c>
      <c r="AH37" s="159">
        <f t="shared" si="11"/>
        <v>4.34</v>
      </c>
      <c r="AI37" s="159">
        <f t="shared" si="11"/>
        <v>0.29999999999999893</v>
      </c>
      <c r="AJ37" s="159">
        <f t="shared" si="11"/>
        <v>0.23000000000000043</v>
      </c>
      <c r="AK37" s="159">
        <f t="shared" si="11"/>
        <v>-0.13000000000000078</v>
      </c>
      <c r="AL37" s="159">
        <f t="shared" si="11"/>
        <v>-2.7099999999999991</v>
      </c>
    </row>
    <row r="38" spans="1:38" x14ac:dyDescent="0.2">
      <c r="A38" s="181">
        <v>375119098515401</v>
      </c>
      <c r="B38" s="178" t="s">
        <v>80</v>
      </c>
      <c r="I38" s="49">
        <v>22.84</v>
      </c>
      <c r="J38" s="49">
        <v>25.01</v>
      </c>
      <c r="K38" s="49">
        <v>26.98</v>
      </c>
      <c r="L38" s="49">
        <v>29.2</v>
      </c>
      <c r="M38" s="49">
        <v>27.99</v>
      </c>
      <c r="N38" s="49">
        <v>25.85</v>
      </c>
      <c r="O38" s="49">
        <v>29.03</v>
      </c>
      <c r="P38" s="49">
        <v>22.21</v>
      </c>
      <c r="Q38" s="49">
        <v>21.65</v>
      </c>
      <c r="R38" s="49">
        <v>20.059999999999999</v>
      </c>
      <c r="S38" s="49">
        <v>20.72</v>
      </c>
      <c r="T38" s="49">
        <v>26.17</v>
      </c>
      <c r="V38" s="159"/>
      <c r="W38" s="159"/>
      <c r="X38" s="159"/>
      <c r="Y38" s="159"/>
      <c r="Z38" s="159"/>
      <c r="AA38" s="159"/>
      <c r="AB38" s="159">
        <f t="shared" si="11"/>
        <v>-2.1700000000000017</v>
      </c>
      <c r="AC38" s="159">
        <f t="shared" si="11"/>
        <v>-1.9699999999999989</v>
      </c>
      <c r="AD38" s="159">
        <f t="shared" si="11"/>
        <v>-2.2199999999999989</v>
      </c>
      <c r="AE38" s="159">
        <f t="shared" si="11"/>
        <v>1.2100000000000009</v>
      </c>
      <c r="AF38" s="159">
        <f t="shared" si="11"/>
        <v>2.139999999999997</v>
      </c>
      <c r="AG38" s="159">
        <f t="shared" si="11"/>
        <v>-3.1799999999999997</v>
      </c>
      <c r="AH38" s="159">
        <f t="shared" si="11"/>
        <v>6.82</v>
      </c>
      <c r="AI38" s="159">
        <f t="shared" si="11"/>
        <v>0.56000000000000227</v>
      </c>
      <c r="AJ38" s="159">
        <f t="shared" si="11"/>
        <v>1.5899999999999999</v>
      </c>
      <c r="AK38" s="159">
        <f t="shared" si="11"/>
        <v>-0.66000000000000014</v>
      </c>
      <c r="AL38" s="159">
        <f t="shared" si="11"/>
        <v>-5.4500000000000028</v>
      </c>
    </row>
    <row r="39" spans="1:38" x14ac:dyDescent="0.2">
      <c r="A39" s="181">
        <v>375217098522701</v>
      </c>
      <c r="B39" s="178" t="s">
        <v>81</v>
      </c>
      <c r="I39" s="50">
        <v>6.82</v>
      </c>
      <c r="J39" s="50">
        <v>7.27</v>
      </c>
      <c r="K39" s="50">
        <v>7.7</v>
      </c>
      <c r="L39" s="50">
        <v>9.3000000000000007</v>
      </c>
      <c r="M39" s="50">
        <v>8.65</v>
      </c>
      <c r="N39" s="50">
        <v>7.37</v>
      </c>
      <c r="O39" s="50">
        <v>9.07</v>
      </c>
      <c r="P39" s="50">
        <v>6.31</v>
      </c>
      <c r="Q39" s="50">
        <v>6.45</v>
      </c>
      <c r="R39" s="50">
        <v>6.14</v>
      </c>
      <c r="S39" s="50">
        <v>6.55</v>
      </c>
      <c r="T39" s="50">
        <v>8.2200000000000006</v>
      </c>
      <c r="V39" s="159"/>
      <c r="W39" s="159"/>
      <c r="X39" s="159"/>
      <c r="Y39" s="159"/>
      <c r="Z39" s="159"/>
      <c r="AA39" s="159"/>
      <c r="AB39" s="159">
        <f t="shared" si="11"/>
        <v>-0.44999999999999929</v>
      </c>
      <c r="AC39" s="159">
        <f t="shared" si="11"/>
        <v>-0.4300000000000006</v>
      </c>
      <c r="AD39" s="159">
        <f t="shared" si="11"/>
        <v>-1.6000000000000005</v>
      </c>
      <c r="AE39" s="159">
        <f t="shared" si="11"/>
        <v>0.65000000000000036</v>
      </c>
      <c r="AF39" s="159">
        <f t="shared" si="11"/>
        <v>1.2800000000000002</v>
      </c>
      <c r="AG39" s="159">
        <f t="shared" si="11"/>
        <v>-1.7000000000000002</v>
      </c>
      <c r="AH39" s="159">
        <f t="shared" si="11"/>
        <v>2.7600000000000007</v>
      </c>
      <c r="AI39" s="159">
        <f t="shared" si="11"/>
        <v>-0.14000000000000057</v>
      </c>
      <c r="AJ39" s="159">
        <f t="shared" si="11"/>
        <v>0.3100000000000005</v>
      </c>
      <c r="AK39" s="159">
        <f t="shared" si="11"/>
        <v>-0.41000000000000014</v>
      </c>
      <c r="AL39" s="159">
        <f t="shared" si="11"/>
        <v>-1.6700000000000008</v>
      </c>
    </row>
    <row r="40" spans="1:38" x14ac:dyDescent="0.2">
      <c r="A40" s="181">
        <v>375218098575701</v>
      </c>
      <c r="B40" s="178" t="s">
        <v>82</v>
      </c>
      <c r="J40" s="51">
        <v>21.35</v>
      </c>
      <c r="K40" s="51">
        <v>23.22</v>
      </c>
      <c r="L40" s="51">
        <v>25</v>
      </c>
      <c r="M40" s="51">
        <v>23.73</v>
      </c>
      <c r="N40" s="51">
        <v>22.78</v>
      </c>
      <c r="O40" s="51">
        <v>25.66</v>
      </c>
      <c r="P40" s="51">
        <v>19.190000000000001</v>
      </c>
      <c r="Q40" s="51">
        <v>17.899999999999999</v>
      </c>
      <c r="R40" s="51">
        <v>18.010000000000002</v>
      </c>
      <c r="S40" s="51">
        <v>18.12</v>
      </c>
      <c r="T40" s="51">
        <v>22.84</v>
      </c>
      <c r="V40" s="159"/>
      <c r="W40" s="159"/>
      <c r="X40" s="159"/>
      <c r="Y40" s="159"/>
      <c r="Z40" s="159"/>
      <c r="AA40" s="159"/>
      <c r="AB40" s="159"/>
      <c r="AC40" s="159">
        <f t="shared" si="11"/>
        <v>-1.8699999999999974</v>
      </c>
      <c r="AD40" s="159">
        <f t="shared" si="11"/>
        <v>-1.7800000000000011</v>
      </c>
      <c r="AE40" s="159">
        <f t="shared" si="11"/>
        <v>1.2699999999999996</v>
      </c>
      <c r="AF40" s="159">
        <f t="shared" si="11"/>
        <v>0.94999999999999929</v>
      </c>
      <c r="AG40" s="159">
        <f t="shared" si="11"/>
        <v>-2.879999999999999</v>
      </c>
      <c r="AH40" s="159">
        <f t="shared" si="11"/>
        <v>6.4699999999999989</v>
      </c>
      <c r="AI40" s="159">
        <f t="shared" si="11"/>
        <v>1.2900000000000027</v>
      </c>
      <c r="AJ40" s="159">
        <f t="shared" si="11"/>
        <v>-0.11000000000000298</v>
      </c>
      <c r="AK40" s="159">
        <f t="shared" si="11"/>
        <v>-0.10999999999999943</v>
      </c>
      <c r="AL40" s="159">
        <f t="shared" si="11"/>
        <v>-4.7199999999999989</v>
      </c>
    </row>
    <row r="41" spans="1:38" x14ac:dyDescent="0.2">
      <c r="A41" s="181">
        <v>375224098522701</v>
      </c>
      <c r="B41" s="178" t="s">
        <v>83</v>
      </c>
      <c r="I41" s="178">
        <v>6.9</v>
      </c>
      <c r="J41" s="178">
        <v>7.31</v>
      </c>
      <c r="K41" s="178">
        <v>7.77</v>
      </c>
      <c r="L41" s="178">
        <v>9.3800000000000008</v>
      </c>
      <c r="M41" s="178">
        <v>8.7200000000000006</v>
      </c>
      <c r="N41" s="178">
        <v>7.4</v>
      </c>
      <c r="O41" s="178">
        <v>9.15</v>
      </c>
      <c r="P41" s="178">
        <v>6.27</v>
      </c>
      <c r="Q41" s="178">
        <v>6.26</v>
      </c>
      <c r="R41" s="178">
        <v>5.95</v>
      </c>
      <c r="S41" s="178">
        <v>6.36</v>
      </c>
      <c r="T41" s="178">
        <v>8.08</v>
      </c>
      <c r="V41" s="159"/>
      <c r="W41" s="159"/>
      <c r="X41" s="159"/>
      <c r="Y41" s="159"/>
      <c r="Z41" s="159"/>
      <c r="AA41" s="159"/>
      <c r="AB41" s="159">
        <f t="shared" si="11"/>
        <v>-0.40999999999999925</v>
      </c>
      <c r="AC41" s="159">
        <f t="shared" si="11"/>
        <v>-0.45999999999999996</v>
      </c>
      <c r="AD41" s="159">
        <f t="shared" si="11"/>
        <v>-1.6100000000000012</v>
      </c>
      <c r="AE41" s="159">
        <f t="shared" si="11"/>
        <v>0.66000000000000014</v>
      </c>
      <c r="AF41" s="159">
        <f t="shared" si="11"/>
        <v>1.3200000000000003</v>
      </c>
      <c r="AG41" s="159">
        <f t="shared" si="11"/>
        <v>-1.75</v>
      </c>
      <c r="AH41" s="159">
        <f t="shared" si="11"/>
        <v>2.8800000000000008</v>
      </c>
      <c r="AI41" s="159">
        <f t="shared" si="11"/>
        <v>9.9999999999997868E-3</v>
      </c>
      <c r="AJ41" s="159">
        <f t="shared" si="11"/>
        <v>0.30999999999999961</v>
      </c>
      <c r="AK41" s="159">
        <f t="shared" si="11"/>
        <v>-0.41000000000000014</v>
      </c>
      <c r="AL41" s="159">
        <f t="shared" si="11"/>
        <v>-1.7199999999999998</v>
      </c>
    </row>
    <row r="42" spans="1:38" x14ac:dyDescent="0.2">
      <c r="U42" s="178" t="s">
        <v>206</v>
      </c>
      <c r="V42" s="159">
        <f>AVERAGE(V32:V41)</f>
        <v>0.875</v>
      </c>
      <c r="W42" s="159">
        <f t="shared" ref="W42:AL42" si="13">AVERAGE(W32:W41)</f>
        <v>2.59</v>
      </c>
      <c r="X42" s="159">
        <f t="shared" si="13"/>
        <v>1.1366666666666665</v>
      </c>
      <c r="Y42" s="159">
        <f t="shared" si="13"/>
        <v>-0.99000000000000021</v>
      </c>
      <c r="Z42" s="159">
        <f t="shared" si="13"/>
        <v>-1.1133333333333333</v>
      </c>
      <c r="AA42" s="159">
        <f t="shared" si="13"/>
        <v>0.33000000000000007</v>
      </c>
      <c r="AB42" s="159">
        <f t="shared" si="13"/>
        <v>-1.3366666666666667</v>
      </c>
      <c r="AC42" s="159">
        <f t="shared" si="13"/>
        <v>-0.97100000000000009</v>
      </c>
      <c r="AD42" s="159">
        <f t="shared" si="13"/>
        <v>-1.587</v>
      </c>
      <c r="AE42" s="159">
        <f t="shared" si="13"/>
        <v>0.95600000000000018</v>
      </c>
      <c r="AF42" s="159">
        <f t="shared" si="13"/>
        <v>0.81299999999999917</v>
      </c>
      <c r="AG42" s="159">
        <f t="shared" si="13"/>
        <v>-2.0909999999999997</v>
      </c>
      <c r="AH42" s="159">
        <f t="shared" si="13"/>
        <v>4.24</v>
      </c>
      <c r="AI42" s="159">
        <f t="shared" si="13"/>
        <v>0.20200000000000032</v>
      </c>
      <c r="AJ42" s="159">
        <f t="shared" si="13"/>
        <v>0.42799999999999983</v>
      </c>
      <c r="AK42" s="159">
        <f t="shared" si="13"/>
        <v>-0.25700000000000001</v>
      </c>
      <c r="AL42" s="159">
        <f t="shared" si="13"/>
        <v>-3.2722222222222226</v>
      </c>
    </row>
    <row r="44" spans="1:38" x14ac:dyDescent="0.2">
      <c r="A44" s="98" t="s">
        <v>96</v>
      </c>
      <c r="V44" s="178" t="s">
        <v>205</v>
      </c>
    </row>
    <row r="45" spans="1:38" x14ac:dyDescent="0.2">
      <c r="A45" s="183" t="s">
        <v>45</v>
      </c>
      <c r="B45" s="6" t="s">
        <v>46</v>
      </c>
      <c r="C45" s="54">
        <v>34700</v>
      </c>
      <c r="D45" s="54">
        <v>35065</v>
      </c>
      <c r="E45" s="54">
        <v>35431</v>
      </c>
      <c r="F45" s="54">
        <v>35796</v>
      </c>
      <c r="G45" s="54">
        <v>36161</v>
      </c>
      <c r="H45" s="54">
        <v>36526</v>
      </c>
      <c r="I45" s="54">
        <v>36892</v>
      </c>
      <c r="J45" s="54">
        <v>37257</v>
      </c>
      <c r="K45" s="54">
        <v>37622</v>
      </c>
      <c r="L45" s="54">
        <v>37987</v>
      </c>
      <c r="M45" s="55">
        <v>2005</v>
      </c>
      <c r="N45" s="55">
        <v>2006</v>
      </c>
      <c r="O45" s="55">
        <v>2007</v>
      </c>
      <c r="P45" s="55">
        <v>2008</v>
      </c>
      <c r="Q45" s="56">
        <v>2009</v>
      </c>
      <c r="R45" s="178">
        <v>2010</v>
      </c>
      <c r="S45" s="178">
        <v>2011</v>
      </c>
      <c r="T45" s="178">
        <v>2012</v>
      </c>
      <c r="V45" s="179">
        <v>1996</v>
      </c>
      <c r="W45" s="179">
        <v>1997</v>
      </c>
      <c r="X45" s="179">
        <v>1998</v>
      </c>
      <c r="Y45" s="179">
        <v>1999</v>
      </c>
      <c r="Z45" s="179">
        <v>2000</v>
      </c>
      <c r="AA45" s="179">
        <v>2001</v>
      </c>
      <c r="AB45" s="179">
        <v>2002</v>
      </c>
      <c r="AC45" s="179">
        <v>2003</v>
      </c>
      <c r="AD45" s="179">
        <v>2004</v>
      </c>
      <c r="AE45" s="179">
        <v>2005</v>
      </c>
      <c r="AF45" s="179">
        <v>2006</v>
      </c>
      <c r="AG45" s="179">
        <v>2007</v>
      </c>
      <c r="AH45" s="179">
        <v>2008</v>
      </c>
      <c r="AI45" s="179">
        <v>2009</v>
      </c>
      <c r="AJ45" s="179">
        <v>2010</v>
      </c>
      <c r="AK45" s="179">
        <v>2011</v>
      </c>
      <c r="AL45" s="179">
        <v>2012</v>
      </c>
    </row>
    <row r="46" spans="1:38" x14ac:dyDescent="0.2">
      <c r="A46" s="53">
        <v>380644098411901</v>
      </c>
      <c r="B46" s="52" t="s">
        <v>84</v>
      </c>
      <c r="C46" s="57">
        <v>14.95</v>
      </c>
      <c r="D46" s="57">
        <v>13.35</v>
      </c>
      <c r="E46" s="57">
        <v>14.17</v>
      </c>
      <c r="F46" s="57">
        <v>12.62</v>
      </c>
      <c r="G46" s="57">
        <v>12.26</v>
      </c>
      <c r="H46" s="57">
        <v>12.56</v>
      </c>
      <c r="I46" s="57">
        <v>13.51</v>
      </c>
      <c r="J46" s="57">
        <v>13.67</v>
      </c>
      <c r="K46" s="57">
        <v>16.57</v>
      </c>
      <c r="L46" s="57">
        <v>15.62</v>
      </c>
      <c r="M46" s="57">
        <v>15.7</v>
      </c>
      <c r="N46" s="57">
        <v>16.239999999999998</v>
      </c>
      <c r="O46" s="57">
        <v>17.8</v>
      </c>
      <c r="P46" s="57">
        <v>12.27</v>
      </c>
      <c r="Q46" s="57">
        <v>11.28</v>
      </c>
      <c r="R46" s="178">
        <v>11.6</v>
      </c>
      <c r="S46" s="178">
        <v>13.7</v>
      </c>
      <c r="T46" s="178">
        <v>17.86</v>
      </c>
      <c r="V46" s="178">
        <f>C46-D46</f>
        <v>1.5999999999999996</v>
      </c>
      <c r="W46" s="178">
        <f t="shared" ref="W46:AL58" si="14">D46-E46</f>
        <v>-0.82000000000000028</v>
      </c>
      <c r="X46" s="178">
        <f t="shared" si="14"/>
        <v>1.5500000000000007</v>
      </c>
      <c r="Y46" s="178">
        <f t="shared" si="14"/>
        <v>0.35999999999999943</v>
      </c>
      <c r="Z46" s="178">
        <f t="shared" si="14"/>
        <v>-0.30000000000000071</v>
      </c>
      <c r="AA46" s="178">
        <f t="shared" si="14"/>
        <v>-0.94999999999999929</v>
      </c>
      <c r="AB46" s="178">
        <f t="shared" si="14"/>
        <v>-0.16000000000000014</v>
      </c>
      <c r="AC46" s="178">
        <f t="shared" si="14"/>
        <v>-2.9000000000000004</v>
      </c>
      <c r="AD46" s="178">
        <f t="shared" si="14"/>
        <v>0.95000000000000107</v>
      </c>
      <c r="AE46" s="178">
        <f t="shared" si="14"/>
        <v>-8.0000000000000071E-2</v>
      </c>
      <c r="AF46" s="178">
        <f t="shared" si="14"/>
        <v>-0.53999999999999915</v>
      </c>
      <c r="AG46" s="178">
        <f t="shared" si="14"/>
        <v>-1.5600000000000023</v>
      </c>
      <c r="AH46" s="178">
        <f t="shared" si="14"/>
        <v>5.5300000000000011</v>
      </c>
      <c r="AI46" s="178">
        <f t="shared" si="14"/>
        <v>0.99000000000000021</v>
      </c>
      <c r="AJ46" s="178">
        <f t="shared" si="14"/>
        <v>-0.32000000000000028</v>
      </c>
      <c r="AK46" s="178">
        <f t="shared" si="14"/>
        <v>-2.0999999999999996</v>
      </c>
      <c r="AL46" s="178">
        <f t="shared" si="14"/>
        <v>-4.16</v>
      </c>
    </row>
    <row r="47" spans="1:38" x14ac:dyDescent="0.2">
      <c r="A47" s="53">
        <v>380558098355802</v>
      </c>
      <c r="B47" s="52" t="s">
        <v>85</v>
      </c>
      <c r="C47" s="58">
        <v>4.82</v>
      </c>
      <c r="D47" s="58">
        <v>4.05</v>
      </c>
      <c r="E47" s="58">
        <v>3.35</v>
      </c>
      <c r="F47" s="58">
        <v>1.38</v>
      </c>
      <c r="G47" s="58">
        <v>3.42</v>
      </c>
      <c r="H47" s="58">
        <v>3.8</v>
      </c>
      <c r="I47" s="58">
        <v>4.38</v>
      </c>
      <c r="J47" s="58">
        <v>4.9800000000000004</v>
      </c>
      <c r="K47" s="58">
        <v>3.64</v>
      </c>
      <c r="L47" s="58">
        <v>5.33</v>
      </c>
      <c r="M47" s="58">
        <v>3.2</v>
      </c>
      <c r="N47" s="58">
        <v>4.26</v>
      </c>
      <c r="O47" s="58">
        <v>4.0199999999999996</v>
      </c>
      <c r="P47" s="58">
        <v>2.02</v>
      </c>
      <c r="Q47" s="58">
        <v>1.64</v>
      </c>
      <c r="R47" s="178">
        <v>2.73</v>
      </c>
      <c r="S47" s="178">
        <v>3.62</v>
      </c>
      <c r="T47" s="178">
        <v>6.39</v>
      </c>
      <c r="V47" s="178">
        <f t="shared" ref="V47:V56" si="15">C47-D47</f>
        <v>0.77000000000000046</v>
      </c>
      <c r="W47" s="178">
        <f t="shared" si="14"/>
        <v>0.69999999999999973</v>
      </c>
      <c r="X47" s="178">
        <f t="shared" si="14"/>
        <v>1.9700000000000002</v>
      </c>
      <c r="Y47" s="178">
        <f t="shared" si="14"/>
        <v>-2.04</v>
      </c>
      <c r="Z47" s="178">
        <f t="shared" si="14"/>
        <v>-0.37999999999999989</v>
      </c>
      <c r="AA47" s="178">
        <f t="shared" si="14"/>
        <v>-0.58000000000000007</v>
      </c>
      <c r="AB47" s="178">
        <f t="shared" si="14"/>
        <v>-0.60000000000000053</v>
      </c>
      <c r="AC47" s="178">
        <f t="shared" si="14"/>
        <v>1.3400000000000003</v>
      </c>
      <c r="AD47" s="178">
        <f t="shared" si="14"/>
        <v>-1.69</v>
      </c>
      <c r="AE47" s="178">
        <f t="shared" si="14"/>
        <v>2.13</v>
      </c>
      <c r="AF47" s="178">
        <f t="shared" si="14"/>
        <v>-1.0599999999999996</v>
      </c>
      <c r="AG47" s="178">
        <f t="shared" si="14"/>
        <v>0.24000000000000021</v>
      </c>
      <c r="AH47" s="178">
        <f t="shared" si="14"/>
        <v>1.9999999999999996</v>
      </c>
      <c r="AI47" s="178">
        <f t="shared" si="14"/>
        <v>0.38000000000000012</v>
      </c>
      <c r="AJ47" s="178">
        <f t="shared" si="14"/>
        <v>-1.0900000000000001</v>
      </c>
      <c r="AK47" s="178">
        <f t="shared" si="14"/>
        <v>-0.89000000000000012</v>
      </c>
      <c r="AL47" s="178">
        <f t="shared" si="14"/>
        <v>-2.7699999999999996</v>
      </c>
    </row>
    <row r="48" spans="1:38" x14ac:dyDescent="0.2">
      <c r="A48" s="53">
        <v>380508098412703</v>
      </c>
      <c r="B48" s="52" t="s">
        <v>86</v>
      </c>
      <c r="C48" s="59">
        <v>3.58</v>
      </c>
      <c r="D48" s="59">
        <v>3</v>
      </c>
      <c r="E48" s="59">
        <v>2.8</v>
      </c>
      <c r="F48" s="59">
        <v>1.77</v>
      </c>
      <c r="G48" s="59">
        <v>2.33</v>
      </c>
      <c r="H48" s="59">
        <v>2.4500000000000002</v>
      </c>
      <c r="I48" s="59">
        <v>2.83</v>
      </c>
      <c r="J48" s="59">
        <v>3.15</v>
      </c>
      <c r="K48" s="59">
        <v>3.39</v>
      </c>
      <c r="L48" s="59">
        <v>4.1500000000000004</v>
      </c>
      <c r="M48" s="59">
        <v>3.28</v>
      </c>
      <c r="N48" s="59">
        <v>3.87</v>
      </c>
      <c r="O48" s="59">
        <v>4.0199999999999996</v>
      </c>
      <c r="P48" s="59">
        <v>2.12</v>
      </c>
      <c r="Q48" s="59">
        <v>1.64</v>
      </c>
      <c r="R48" s="178">
        <v>1.91</v>
      </c>
      <c r="S48" s="178">
        <v>2.7</v>
      </c>
      <c r="T48" s="178">
        <v>4.75</v>
      </c>
      <c r="V48" s="178">
        <f t="shared" si="15"/>
        <v>0.58000000000000007</v>
      </c>
      <c r="W48" s="178">
        <f t="shared" si="14"/>
        <v>0.20000000000000018</v>
      </c>
      <c r="X48" s="178">
        <f t="shared" si="14"/>
        <v>1.0299999999999998</v>
      </c>
      <c r="Y48" s="178">
        <f t="shared" si="14"/>
        <v>-0.56000000000000005</v>
      </c>
      <c r="Z48" s="178">
        <f t="shared" si="14"/>
        <v>-0.12000000000000011</v>
      </c>
      <c r="AA48" s="178">
        <f t="shared" si="14"/>
        <v>-0.37999999999999989</v>
      </c>
      <c r="AB48" s="178">
        <f t="shared" si="14"/>
        <v>-0.31999999999999984</v>
      </c>
      <c r="AC48" s="178">
        <f t="shared" si="14"/>
        <v>-0.24000000000000021</v>
      </c>
      <c r="AD48" s="178">
        <f t="shared" si="14"/>
        <v>-0.76000000000000023</v>
      </c>
      <c r="AE48" s="178">
        <f t="shared" si="14"/>
        <v>0.87000000000000055</v>
      </c>
      <c r="AF48" s="178">
        <f t="shared" si="14"/>
        <v>-0.5900000000000003</v>
      </c>
      <c r="AG48" s="178">
        <f t="shared" si="14"/>
        <v>-0.14999999999999947</v>
      </c>
      <c r="AH48" s="178">
        <f t="shared" si="14"/>
        <v>1.8999999999999995</v>
      </c>
      <c r="AI48" s="178">
        <f t="shared" si="14"/>
        <v>0.4800000000000002</v>
      </c>
      <c r="AJ48" s="178">
        <f t="shared" si="14"/>
        <v>-0.27</v>
      </c>
      <c r="AK48" s="178">
        <f t="shared" si="14"/>
        <v>-0.79000000000000026</v>
      </c>
      <c r="AL48" s="178">
        <f t="shared" si="14"/>
        <v>-2.0499999999999998</v>
      </c>
    </row>
    <row r="49" spans="1:38" x14ac:dyDescent="0.2">
      <c r="A49" s="53">
        <v>380333098465901</v>
      </c>
      <c r="B49" s="52" t="s">
        <v>87</v>
      </c>
      <c r="C49" s="60">
        <v>13.45</v>
      </c>
      <c r="D49" s="60">
        <v>13.3</v>
      </c>
      <c r="E49" s="60">
        <v>13.27</v>
      </c>
      <c r="F49" s="60">
        <v>12.27</v>
      </c>
      <c r="G49" s="60">
        <v>11.66</v>
      </c>
      <c r="H49" s="60">
        <v>11.59</v>
      </c>
      <c r="I49" s="60">
        <v>11.72</v>
      </c>
      <c r="J49" s="60">
        <v>12.07</v>
      </c>
      <c r="K49" s="60">
        <v>14.28</v>
      </c>
      <c r="L49" s="60">
        <v>15.79</v>
      </c>
      <c r="M49" s="60">
        <v>14.22</v>
      </c>
      <c r="N49" s="60">
        <v>14.21</v>
      </c>
      <c r="O49" s="60">
        <v>15.9</v>
      </c>
      <c r="P49" s="60">
        <v>10.39</v>
      </c>
      <c r="Q49" s="60">
        <v>9.0299999999999994</v>
      </c>
      <c r="R49" s="61">
        <v>8.7899999999999991</v>
      </c>
      <c r="S49" s="61">
        <v>8.2899999999999991</v>
      </c>
      <c r="T49" s="61">
        <v>13.69</v>
      </c>
      <c r="V49" s="178">
        <f t="shared" si="15"/>
        <v>0.14999999999999858</v>
      </c>
      <c r="W49" s="178">
        <f t="shared" si="14"/>
        <v>3.0000000000001137E-2</v>
      </c>
      <c r="X49" s="178">
        <f t="shared" si="14"/>
        <v>1</v>
      </c>
      <c r="Y49" s="178">
        <f t="shared" si="14"/>
        <v>0.60999999999999943</v>
      </c>
      <c r="Z49" s="178">
        <f t="shared" si="14"/>
        <v>7.0000000000000284E-2</v>
      </c>
      <c r="AA49" s="178">
        <f t="shared" si="14"/>
        <v>-0.13000000000000078</v>
      </c>
      <c r="AB49" s="178">
        <f t="shared" si="14"/>
        <v>-0.34999999999999964</v>
      </c>
      <c r="AC49" s="178">
        <f t="shared" si="14"/>
        <v>-2.2099999999999991</v>
      </c>
      <c r="AD49" s="178">
        <f t="shared" si="14"/>
        <v>-1.5099999999999998</v>
      </c>
      <c r="AE49" s="178">
        <f t="shared" si="14"/>
        <v>1.5699999999999985</v>
      </c>
      <c r="AF49" s="178">
        <f t="shared" si="14"/>
        <v>9.9999999999997868E-3</v>
      </c>
      <c r="AG49" s="178">
        <f t="shared" si="14"/>
        <v>-1.6899999999999995</v>
      </c>
      <c r="AH49" s="178">
        <f t="shared" si="14"/>
        <v>5.51</v>
      </c>
      <c r="AI49" s="178">
        <f t="shared" si="14"/>
        <v>1.3600000000000012</v>
      </c>
      <c r="AJ49" s="178">
        <f t="shared" si="14"/>
        <v>0.24000000000000021</v>
      </c>
      <c r="AK49" s="178">
        <f t="shared" si="14"/>
        <v>0.5</v>
      </c>
      <c r="AL49" s="178">
        <f t="shared" si="14"/>
        <v>-5.4</v>
      </c>
    </row>
    <row r="50" spans="1:38" x14ac:dyDescent="0.2">
      <c r="A50" s="53">
        <v>380240098454401</v>
      </c>
      <c r="B50" s="52" t="s">
        <v>88</v>
      </c>
      <c r="C50" s="62">
        <v>14.79</v>
      </c>
      <c r="D50" s="62">
        <v>14.59</v>
      </c>
      <c r="E50" s="62">
        <v>13.9</v>
      </c>
      <c r="F50" s="62">
        <v>13.33</v>
      </c>
      <c r="G50" s="62">
        <v>13.47</v>
      </c>
      <c r="H50" s="62">
        <v>13.76</v>
      </c>
      <c r="I50" s="62">
        <v>13.35</v>
      </c>
      <c r="J50" s="62">
        <v>14.17</v>
      </c>
      <c r="K50" s="62">
        <v>15.32</v>
      </c>
      <c r="L50" s="62">
        <v>15.84</v>
      </c>
      <c r="M50" s="62">
        <v>14.21</v>
      </c>
      <c r="N50" s="62">
        <v>14.64</v>
      </c>
      <c r="O50" s="62">
        <v>15.32</v>
      </c>
      <c r="P50" s="62">
        <v>14.93</v>
      </c>
      <c r="Q50" s="62">
        <v>13.1</v>
      </c>
      <c r="R50" s="61">
        <v>12.22</v>
      </c>
      <c r="S50" s="61">
        <v>12.83</v>
      </c>
      <c r="T50" s="61">
        <v>15.1</v>
      </c>
      <c r="V50" s="178">
        <f t="shared" si="15"/>
        <v>0.19999999999999929</v>
      </c>
      <c r="W50" s="178">
        <f t="shared" si="14"/>
        <v>0.6899999999999995</v>
      </c>
      <c r="X50" s="178">
        <f t="shared" si="14"/>
        <v>0.57000000000000028</v>
      </c>
      <c r="Y50" s="178">
        <f t="shared" si="14"/>
        <v>-0.14000000000000057</v>
      </c>
      <c r="Z50" s="178">
        <f t="shared" si="14"/>
        <v>-0.28999999999999915</v>
      </c>
      <c r="AA50" s="178">
        <f t="shared" si="14"/>
        <v>0.41000000000000014</v>
      </c>
      <c r="AB50" s="178">
        <f t="shared" si="14"/>
        <v>-0.82000000000000028</v>
      </c>
      <c r="AC50" s="178">
        <f t="shared" si="14"/>
        <v>-1.1500000000000004</v>
      </c>
      <c r="AD50" s="178">
        <f t="shared" si="14"/>
        <v>-0.51999999999999957</v>
      </c>
      <c r="AE50" s="178">
        <f t="shared" si="14"/>
        <v>1.629999999999999</v>
      </c>
      <c r="AF50" s="178">
        <f t="shared" si="14"/>
        <v>-0.42999999999999972</v>
      </c>
      <c r="AG50" s="178">
        <f t="shared" si="14"/>
        <v>-0.67999999999999972</v>
      </c>
      <c r="AH50" s="178">
        <f t="shared" si="14"/>
        <v>0.39000000000000057</v>
      </c>
      <c r="AI50" s="178">
        <f t="shared" si="14"/>
        <v>1.83</v>
      </c>
      <c r="AJ50" s="178">
        <f t="shared" si="14"/>
        <v>0.87999999999999901</v>
      </c>
      <c r="AK50" s="178">
        <f t="shared" si="14"/>
        <v>-0.60999999999999943</v>
      </c>
      <c r="AL50" s="178">
        <f t="shared" si="14"/>
        <v>-2.2699999999999996</v>
      </c>
    </row>
    <row r="51" spans="1:38" x14ac:dyDescent="0.2">
      <c r="A51" s="53">
        <v>380108098480501</v>
      </c>
      <c r="B51" s="52" t="s">
        <v>89</v>
      </c>
      <c r="C51" s="63">
        <v>13.65</v>
      </c>
      <c r="D51" s="63">
        <v>13.55</v>
      </c>
      <c r="E51" s="63">
        <v>13.3</v>
      </c>
      <c r="F51" s="63">
        <v>12.95</v>
      </c>
      <c r="G51" s="63">
        <v>12.95</v>
      </c>
      <c r="H51" s="63">
        <v>13.3</v>
      </c>
      <c r="I51" s="63">
        <v>11.92</v>
      </c>
      <c r="J51" s="63">
        <v>13.15</v>
      </c>
      <c r="K51" s="63">
        <v>14.03</v>
      </c>
      <c r="L51" s="63">
        <v>14.95</v>
      </c>
      <c r="M51" s="63">
        <v>13.9</v>
      </c>
      <c r="N51" s="63">
        <v>13.86</v>
      </c>
      <c r="O51" s="63">
        <v>14.68</v>
      </c>
      <c r="P51" s="63">
        <v>11.64</v>
      </c>
      <c r="Q51" s="63">
        <v>11.48</v>
      </c>
      <c r="R51" s="178">
        <v>10.53</v>
      </c>
      <c r="S51" s="178">
        <v>11.41</v>
      </c>
      <c r="T51" s="178">
        <v>13.37</v>
      </c>
      <c r="V51" s="178">
        <f t="shared" si="15"/>
        <v>9.9999999999999645E-2</v>
      </c>
      <c r="W51" s="178">
        <f t="shared" si="14"/>
        <v>0.25</v>
      </c>
      <c r="X51" s="178">
        <f t="shared" si="14"/>
        <v>0.35000000000000142</v>
      </c>
      <c r="Y51" s="178">
        <f t="shared" si="14"/>
        <v>0</v>
      </c>
      <c r="Z51" s="178">
        <f t="shared" si="14"/>
        <v>-0.35000000000000142</v>
      </c>
      <c r="AA51" s="178">
        <f t="shared" si="14"/>
        <v>1.3800000000000008</v>
      </c>
      <c r="AB51" s="178">
        <f t="shared" si="14"/>
        <v>-1.2300000000000004</v>
      </c>
      <c r="AC51" s="178">
        <f t="shared" si="14"/>
        <v>-0.87999999999999901</v>
      </c>
      <c r="AD51" s="178">
        <f t="shared" si="14"/>
        <v>-0.91999999999999993</v>
      </c>
      <c r="AE51" s="178">
        <f t="shared" si="14"/>
        <v>1.0499999999999989</v>
      </c>
      <c r="AF51" s="178">
        <f t="shared" si="14"/>
        <v>4.0000000000000924E-2</v>
      </c>
      <c r="AG51" s="178">
        <f t="shared" si="14"/>
        <v>-0.82000000000000028</v>
      </c>
      <c r="AH51" s="178">
        <f t="shared" si="14"/>
        <v>3.0399999999999991</v>
      </c>
      <c r="AI51" s="178">
        <f t="shared" si="14"/>
        <v>0.16000000000000014</v>
      </c>
      <c r="AJ51" s="178">
        <f t="shared" si="14"/>
        <v>0.95000000000000107</v>
      </c>
      <c r="AK51" s="178">
        <f t="shared" si="14"/>
        <v>-0.88000000000000078</v>
      </c>
      <c r="AL51" s="178">
        <f t="shared" si="14"/>
        <v>-1.9599999999999991</v>
      </c>
    </row>
    <row r="52" spans="1:38" x14ac:dyDescent="0.2">
      <c r="A52" s="181">
        <v>380002098470601</v>
      </c>
      <c r="B52" s="53" t="s">
        <v>90</v>
      </c>
      <c r="I52" s="64">
        <v>19.93</v>
      </c>
      <c r="J52" s="64">
        <v>20.41</v>
      </c>
      <c r="K52" s="64">
        <v>21.71</v>
      </c>
      <c r="L52" s="64">
        <v>22.58</v>
      </c>
      <c r="M52" s="64">
        <v>20.91</v>
      </c>
      <c r="N52" s="64">
        <v>20.65</v>
      </c>
      <c r="O52" s="64">
        <v>21.71</v>
      </c>
      <c r="P52" s="64">
        <v>18.8</v>
      </c>
      <c r="Q52" s="64">
        <v>19.02</v>
      </c>
      <c r="R52" s="178">
        <v>18.34</v>
      </c>
      <c r="S52" s="178">
        <v>18.920000000000002</v>
      </c>
      <c r="T52" s="178">
        <v>21.52</v>
      </c>
      <c r="AB52" s="178">
        <f t="shared" si="14"/>
        <v>-0.48000000000000043</v>
      </c>
      <c r="AC52" s="178">
        <f t="shared" si="14"/>
        <v>-1.3000000000000007</v>
      </c>
      <c r="AD52" s="178">
        <f t="shared" si="14"/>
        <v>-0.86999999999999744</v>
      </c>
      <c r="AE52" s="178">
        <f t="shared" si="14"/>
        <v>1.6699999999999982</v>
      </c>
      <c r="AF52" s="178">
        <f t="shared" si="14"/>
        <v>0.26000000000000156</v>
      </c>
      <c r="AG52" s="178">
        <f t="shared" si="14"/>
        <v>-1.0600000000000023</v>
      </c>
      <c r="AH52" s="178">
        <f t="shared" si="14"/>
        <v>2.91</v>
      </c>
      <c r="AI52" s="178">
        <f t="shared" si="14"/>
        <v>-0.21999999999999886</v>
      </c>
      <c r="AJ52" s="178">
        <f t="shared" si="14"/>
        <v>0.67999999999999972</v>
      </c>
      <c r="AK52" s="178">
        <f t="shared" si="14"/>
        <v>-0.58000000000000185</v>
      </c>
      <c r="AL52" s="178">
        <f t="shared" si="14"/>
        <v>-2.5999999999999979</v>
      </c>
    </row>
    <row r="53" spans="1:38" x14ac:dyDescent="0.2">
      <c r="A53" s="181">
        <v>380021098463301</v>
      </c>
      <c r="B53" s="53" t="s">
        <v>91</v>
      </c>
      <c r="I53" s="65">
        <v>20.100000000000001</v>
      </c>
      <c r="J53" s="65">
        <v>20.46</v>
      </c>
      <c r="K53" s="65">
        <v>22.04</v>
      </c>
      <c r="L53" s="65">
        <v>23.1</v>
      </c>
      <c r="M53" s="65">
        <v>22.13</v>
      </c>
      <c r="N53" s="65">
        <v>22.05</v>
      </c>
      <c r="O53" s="65">
        <v>23.13</v>
      </c>
      <c r="P53" s="65">
        <v>19.54</v>
      </c>
      <c r="Q53" s="65">
        <v>18.82</v>
      </c>
      <c r="R53" s="178">
        <v>17.29</v>
      </c>
      <c r="S53" s="178">
        <v>17.920000000000002</v>
      </c>
      <c r="T53" s="178">
        <v>20.76</v>
      </c>
      <c r="AB53" s="178">
        <f t="shared" si="14"/>
        <v>-0.35999999999999943</v>
      </c>
      <c r="AC53" s="178">
        <f t="shared" si="14"/>
        <v>-1.5799999999999983</v>
      </c>
      <c r="AD53" s="178">
        <f t="shared" si="14"/>
        <v>-1.0600000000000023</v>
      </c>
      <c r="AE53" s="178">
        <f t="shared" si="14"/>
        <v>0.97000000000000242</v>
      </c>
      <c r="AF53" s="178">
        <f t="shared" si="14"/>
        <v>7.9999999999998295E-2</v>
      </c>
      <c r="AG53" s="178">
        <f t="shared" si="14"/>
        <v>-1.0799999999999983</v>
      </c>
      <c r="AH53" s="178">
        <f t="shared" si="14"/>
        <v>3.59</v>
      </c>
      <c r="AI53" s="178">
        <f t="shared" si="14"/>
        <v>0.71999999999999886</v>
      </c>
      <c r="AJ53" s="178">
        <f t="shared" si="14"/>
        <v>1.5300000000000011</v>
      </c>
      <c r="AK53" s="178">
        <f t="shared" si="14"/>
        <v>-0.63000000000000256</v>
      </c>
      <c r="AL53" s="178">
        <f t="shared" si="14"/>
        <v>-2.84</v>
      </c>
    </row>
    <row r="54" spans="1:38" x14ac:dyDescent="0.2">
      <c r="A54" s="181">
        <v>380340098404601</v>
      </c>
      <c r="B54" s="53" t="s">
        <v>235</v>
      </c>
      <c r="C54" s="178">
        <v>9.57</v>
      </c>
      <c r="D54" s="178">
        <v>8.35</v>
      </c>
      <c r="E54" s="178">
        <v>7.52</v>
      </c>
      <c r="F54" s="178">
        <v>5.3</v>
      </c>
      <c r="G54" s="178">
        <v>6.35</v>
      </c>
      <c r="H54" s="178">
        <v>7.24</v>
      </c>
      <c r="I54" s="65">
        <v>8.27</v>
      </c>
      <c r="J54" s="65">
        <v>7.53</v>
      </c>
      <c r="K54" s="65">
        <v>7.72</v>
      </c>
      <c r="L54" s="65">
        <v>8.51</v>
      </c>
      <c r="M54" s="65">
        <v>7.39</v>
      </c>
      <c r="N54" s="65"/>
      <c r="O54" s="65"/>
      <c r="P54" s="65"/>
      <c r="Q54" s="65"/>
      <c r="V54" s="178">
        <f>C54-D54</f>
        <v>1.2200000000000006</v>
      </c>
      <c r="W54" s="178">
        <f t="shared" ref="W54:AA54" si="16">D54-E54</f>
        <v>0.83000000000000007</v>
      </c>
      <c r="X54" s="178">
        <f t="shared" si="16"/>
        <v>2.2199999999999998</v>
      </c>
      <c r="Y54" s="178">
        <f t="shared" si="16"/>
        <v>-1.0499999999999998</v>
      </c>
      <c r="Z54" s="178">
        <f t="shared" si="16"/>
        <v>-0.89000000000000057</v>
      </c>
      <c r="AA54" s="178">
        <f t="shared" si="16"/>
        <v>-1.0299999999999994</v>
      </c>
      <c r="AB54" s="178">
        <f t="shared" si="14"/>
        <v>0.73999999999999932</v>
      </c>
      <c r="AC54" s="178">
        <f t="shared" si="14"/>
        <v>-0.1899999999999995</v>
      </c>
      <c r="AD54" s="178">
        <f t="shared" si="14"/>
        <v>-0.79</v>
      </c>
      <c r="AE54" s="178">
        <f t="shared" si="14"/>
        <v>1.1200000000000001</v>
      </c>
    </row>
    <row r="55" spans="1:38" x14ac:dyDescent="0.2">
      <c r="A55" s="181">
        <v>380340098404602</v>
      </c>
      <c r="B55" s="53" t="s">
        <v>92</v>
      </c>
      <c r="N55" s="66">
        <v>8.57</v>
      </c>
      <c r="O55" s="66">
        <v>9.15</v>
      </c>
      <c r="P55" s="66">
        <v>5.84</v>
      </c>
      <c r="Q55" s="66">
        <v>4.3600000000000003</v>
      </c>
      <c r="R55" s="61">
        <v>3.97</v>
      </c>
      <c r="S55" s="61">
        <v>6.42</v>
      </c>
      <c r="T55" s="61">
        <v>9.1</v>
      </c>
      <c r="AG55" s="178">
        <f t="shared" si="14"/>
        <v>-0.58000000000000007</v>
      </c>
      <c r="AH55" s="178">
        <f t="shared" si="14"/>
        <v>3.3100000000000005</v>
      </c>
      <c r="AI55" s="178">
        <f t="shared" si="14"/>
        <v>1.4799999999999995</v>
      </c>
      <c r="AJ55" s="178">
        <f t="shared" si="14"/>
        <v>0.39000000000000012</v>
      </c>
      <c r="AK55" s="178">
        <f t="shared" si="14"/>
        <v>-2.4499999999999997</v>
      </c>
      <c r="AL55" s="178">
        <f t="shared" si="14"/>
        <v>-2.6799999999999997</v>
      </c>
    </row>
    <row r="56" spans="1:38" x14ac:dyDescent="0.2">
      <c r="A56" s="181">
        <v>380506098302901</v>
      </c>
      <c r="B56" s="53" t="s">
        <v>93</v>
      </c>
      <c r="C56" s="67">
        <v>2.63</v>
      </c>
      <c r="D56" s="67">
        <v>1.89</v>
      </c>
      <c r="E56" s="67">
        <v>1.68</v>
      </c>
      <c r="F56" s="68">
        <v>-0.04</v>
      </c>
      <c r="G56" s="67">
        <v>1.1299999999999999</v>
      </c>
      <c r="H56" s="67">
        <v>1.98</v>
      </c>
      <c r="I56" s="67">
        <v>1.93</v>
      </c>
      <c r="J56" s="67">
        <v>2.83</v>
      </c>
      <c r="K56" s="67">
        <v>1.0900000000000001</v>
      </c>
      <c r="L56" s="67">
        <v>1.57</v>
      </c>
      <c r="M56" s="67">
        <v>0.7</v>
      </c>
      <c r="N56" s="67">
        <v>0.97</v>
      </c>
      <c r="O56" s="67">
        <v>0.33</v>
      </c>
      <c r="P56" s="67">
        <v>0.06</v>
      </c>
      <c r="Q56" s="67">
        <v>0.23</v>
      </c>
      <c r="R56" s="61">
        <v>0.39</v>
      </c>
      <c r="S56" s="61">
        <v>1.1000000000000001</v>
      </c>
      <c r="T56" s="61">
        <v>2.0099999999999998</v>
      </c>
      <c r="V56" s="178">
        <f t="shared" si="15"/>
        <v>0.74</v>
      </c>
      <c r="W56" s="178">
        <f t="shared" si="14"/>
        <v>0.20999999999999996</v>
      </c>
      <c r="X56" s="178">
        <f t="shared" si="14"/>
        <v>1.72</v>
      </c>
      <c r="Y56" s="178">
        <f t="shared" si="14"/>
        <v>-1.17</v>
      </c>
      <c r="Z56" s="178">
        <f t="shared" si="14"/>
        <v>-0.85000000000000009</v>
      </c>
      <c r="AA56" s="178">
        <f t="shared" si="14"/>
        <v>5.0000000000000044E-2</v>
      </c>
      <c r="AB56" s="178">
        <f t="shared" si="14"/>
        <v>-0.90000000000000013</v>
      </c>
      <c r="AC56" s="178">
        <f t="shared" si="14"/>
        <v>1.74</v>
      </c>
      <c r="AD56" s="178">
        <f t="shared" si="14"/>
        <v>-0.48</v>
      </c>
      <c r="AE56" s="178">
        <f t="shared" si="14"/>
        <v>0.87000000000000011</v>
      </c>
      <c r="AF56" s="178">
        <f t="shared" si="14"/>
        <v>-0.27</v>
      </c>
      <c r="AG56" s="178">
        <f t="shared" si="14"/>
        <v>0.6399999999999999</v>
      </c>
      <c r="AH56" s="178">
        <f t="shared" si="14"/>
        <v>0.27</v>
      </c>
      <c r="AI56" s="178">
        <f t="shared" si="14"/>
        <v>-0.17</v>
      </c>
      <c r="AJ56" s="178">
        <f t="shared" si="14"/>
        <v>-0.16</v>
      </c>
      <c r="AK56" s="178">
        <f t="shared" si="14"/>
        <v>-0.71000000000000008</v>
      </c>
      <c r="AL56" s="178">
        <f t="shared" si="14"/>
        <v>-0.9099999999999997</v>
      </c>
    </row>
    <row r="57" spans="1:38" x14ac:dyDescent="0.2">
      <c r="A57" s="181">
        <v>375955098475601</v>
      </c>
      <c r="B57" s="53"/>
      <c r="C57" s="69"/>
      <c r="D57" s="69"/>
      <c r="E57" s="69"/>
      <c r="F57" s="69"/>
      <c r="G57" s="69"/>
      <c r="H57" s="69"/>
      <c r="I57" s="159">
        <v>5.37</v>
      </c>
      <c r="J57" s="159">
        <v>5.73</v>
      </c>
      <c r="K57" s="159">
        <v>5.51</v>
      </c>
      <c r="L57" s="159">
        <v>6.51</v>
      </c>
      <c r="M57" s="159">
        <v>5.05</v>
      </c>
      <c r="N57" s="159">
        <v>5.17</v>
      </c>
      <c r="O57" s="159">
        <v>4.99</v>
      </c>
      <c r="P57" s="159">
        <v>5.01</v>
      </c>
      <c r="Q57" s="159">
        <v>5.38</v>
      </c>
      <c r="R57" s="159">
        <v>5.22</v>
      </c>
      <c r="S57" s="159">
        <v>5.57</v>
      </c>
      <c r="T57" s="159">
        <v>6.85</v>
      </c>
      <c r="AB57" s="178">
        <f t="shared" si="14"/>
        <v>-0.36000000000000032</v>
      </c>
      <c r="AC57" s="178">
        <f t="shared" si="14"/>
        <v>0.22000000000000064</v>
      </c>
      <c r="AD57" s="178">
        <f t="shared" si="14"/>
        <v>-1</v>
      </c>
      <c r="AE57" s="178">
        <f t="shared" si="14"/>
        <v>1.46</v>
      </c>
      <c r="AF57" s="178">
        <f t="shared" si="14"/>
        <v>-0.12000000000000011</v>
      </c>
      <c r="AG57" s="178">
        <f t="shared" si="14"/>
        <v>0.17999999999999972</v>
      </c>
      <c r="AH57" s="178">
        <f t="shared" si="14"/>
        <v>-1.9999999999999574E-2</v>
      </c>
      <c r="AI57" s="178">
        <f t="shared" si="14"/>
        <v>-0.37000000000000011</v>
      </c>
      <c r="AJ57" s="178">
        <f t="shared" si="14"/>
        <v>0.16000000000000014</v>
      </c>
      <c r="AK57" s="178">
        <f t="shared" si="14"/>
        <v>-0.35000000000000053</v>
      </c>
      <c r="AL57" s="178">
        <f t="shared" si="14"/>
        <v>-1.2799999999999994</v>
      </c>
    </row>
    <row r="58" spans="1:38" x14ac:dyDescent="0.2">
      <c r="A58" s="181">
        <v>375955098475602</v>
      </c>
      <c r="B58" s="53"/>
      <c r="C58" s="69"/>
      <c r="D58" s="69"/>
      <c r="E58" s="69"/>
      <c r="F58" s="69"/>
      <c r="G58" s="69"/>
      <c r="H58" s="69"/>
      <c r="I58" s="159">
        <v>5.83</v>
      </c>
      <c r="J58" s="159">
        <v>6.32</v>
      </c>
      <c r="K58" s="159">
        <v>6.57</v>
      </c>
      <c r="L58" s="159">
        <v>7.49</v>
      </c>
      <c r="M58" s="159">
        <v>5.9</v>
      </c>
      <c r="N58" s="159">
        <v>6.08</v>
      </c>
      <c r="O58" s="159">
        <v>5.85</v>
      </c>
      <c r="P58" s="159">
        <v>5.21</v>
      </c>
      <c r="Q58" s="159">
        <v>5.55</v>
      </c>
      <c r="R58" s="159">
        <v>5.34</v>
      </c>
      <c r="S58" s="159">
        <v>5.69</v>
      </c>
      <c r="T58" s="159">
        <v>7.27</v>
      </c>
      <c r="AB58" s="178">
        <f t="shared" si="14"/>
        <v>-0.49000000000000021</v>
      </c>
      <c r="AC58" s="178">
        <f t="shared" si="14"/>
        <v>-0.25</v>
      </c>
      <c r="AD58" s="178">
        <f t="shared" si="14"/>
        <v>-0.91999999999999993</v>
      </c>
      <c r="AE58" s="178">
        <f t="shared" si="14"/>
        <v>1.5899999999999999</v>
      </c>
      <c r="AF58" s="178">
        <f t="shared" si="14"/>
        <v>-0.17999999999999972</v>
      </c>
      <c r="AG58" s="178">
        <f t="shared" si="14"/>
        <v>0.23000000000000043</v>
      </c>
      <c r="AH58" s="178">
        <f t="shared" si="14"/>
        <v>0.63999999999999968</v>
      </c>
      <c r="AI58" s="178">
        <f t="shared" si="14"/>
        <v>-0.33999999999999986</v>
      </c>
      <c r="AJ58" s="178">
        <f t="shared" si="14"/>
        <v>0.20999999999999996</v>
      </c>
      <c r="AK58" s="178">
        <f t="shared" si="14"/>
        <v>-0.35000000000000053</v>
      </c>
      <c r="AL58" s="178">
        <f t="shared" si="14"/>
        <v>-1.5799999999999992</v>
      </c>
    </row>
    <row r="59" spans="1:38" x14ac:dyDescent="0.2">
      <c r="A59" s="181"/>
      <c r="U59" s="178" t="s">
        <v>206</v>
      </c>
      <c r="V59" s="159">
        <f>AVERAGE(V46:V58)</f>
        <v>0.66999999999999982</v>
      </c>
      <c r="W59" s="159">
        <f t="shared" ref="W59:AL59" si="17">AVERAGE(W46:W56)</f>
        <v>0.26125000000000004</v>
      </c>
      <c r="X59" s="159">
        <f t="shared" si="17"/>
        <v>1.3012500000000002</v>
      </c>
      <c r="Y59" s="159">
        <f t="shared" si="17"/>
        <v>-0.49875000000000019</v>
      </c>
      <c r="Z59" s="159">
        <f t="shared" si="17"/>
        <v>-0.38875000000000021</v>
      </c>
      <c r="AA59" s="159">
        <f t="shared" si="17"/>
        <v>-0.1537499999999998</v>
      </c>
      <c r="AB59" s="159">
        <f t="shared" si="17"/>
        <v>-0.44800000000000012</v>
      </c>
      <c r="AC59" s="159">
        <f t="shared" si="17"/>
        <v>-0.73699999999999977</v>
      </c>
      <c r="AD59" s="159">
        <f t="shared" si="17"/>
        <v>-0.7649999999999999</v>
      </c>
      <c r="AE59" s="159">
        <f t="shared" si="17"/>
        <v>1.1799999999999997</v>
      </c>
      <c r="AF59" s="159">
        <f t="shared" si="17"/>
        <v>-0.27777777777777757</v>
      </c>
      <c r="AG59" s="159">
        <f t="shared" si="17"/>
        <v>-0.67400000000000015</v>
      </c>
      <c r="AH59" s="159">
        <f t="shared" si="17"/>
        <v>2.8449999999999998</v>
      </c>
      <c r="AI59" s="159">
        <f t="shared" si="17"/>
        <v>0.70100000000000018</v>
      </c>
      <c r="AJ59" s="159">
        <f t="shared" si="17"/>
        <v>0.28300000000000003</v>
      </c>
      <c r="AK59" s="159">
        <f t="shared" si="17"/>
        <v>-0.91400000000000059</v>
      </c>
      <c r="AL59" s="159">
        <f t="shared" si="17"/>
        <v>-2.7639999999999998</v>
      </c>
    </row>
    <row r="61" spans="1:38" x14ac:dyDescent="0.2">
      <c r="A61" s="98" t="s">
        <v>97</v>
      </c>
      <c r="V61" s="178" t="s">
        <v>205</v>
      </c>
    </row>
    <row r="62" spans="1:38" x14ac:dyDescent="0.2">
      <c r="A62" s="183" t="s">
        <v>45</v>
      </c>
      <c r="B62" s="6" t="s">
        <v>46</v>
      </c>
      <c r="C62" s="72">
        <v>34700</v>
      </c>
      <c r="D62" s="72">
        <v>35065</v>
      </c>
      <c r="E62" s="72">
        <v>35431</v>
      </c>
      <c r="F62" s="72">
        <v>35796</v>
      </c>
      <c r="G62" s="72">
        <v>36161</v>
      </c>
      <c r="H62" s="72">
        <v>36526</v>
      </c>
      <c r="I62" s="72">
        <v>36892</v>
      </c>
      <c r="J62" s="72">
        <v>37257</v>
      </c>
      <c r="K62" s="72">
        <v>37622</v>
      </c>
      <c r="L62" s="72">
        <v>37987</v>
      </c>
      <c r="M62" s="73">
        <v>2005</v>
      </c>
      <c r="N62" s="73">
        <v>2006</v>
      </c>
      <c r="O62" s="73">
        <v>2007</v>
      </c>
      <c r="P62" s="73">
        <v>2008</v>
      </c>
      <c r="Q62" s="74">
        <v>2009</v>
      </c>
      <c r="R62" s="178">
        <v>2010</v>
      </c>
      <c r="S62" s="178">
        <v>2011</v>
      </c>
      <c r="T62" s="178">
        <v>2012</v>
      </c>
      <c r="V62" s="179">
        <v>1996</v>
      </c>
      <c r="W62" s="179">
        <v>1997</v>
      </c>
      <c r="X62" s="179">
        <v>1998</v>
      </c>
      <c r="Y62" s="179">
        <v>1999</v>
      </c>
      <c r="Z62" s="179">
        <v>2000</v>
      </c>
      <c r="AA62" s="179">
        <v>2001</v>
      </c>
      <c r="AB62" s="179">
        <v>2002</v>
      </c>
      <c r="AC62" s="179">
        <v>2003</v>
      </c>
      <c r="AD62" s="179">
        <v>2004</v>
      </c>
      <c r="AE62" s="179">
        <v>2005</v>
      </c>
      <c r="AF62" s="179">
        <v>2006</v>
      </c>
      <c r="AG62" s="179">
        <v>2007</v>
      </c>
      <c r="AH62" s="179">
        <v>2008</v>
      </c>
      <c r="AI62" s="179">
        <v>2009</v>
      </c>
      <c r="AJ62" s="179">
        <v>2010</v>
      </c>
      <c r="AK62" s="179">
        <v>2011</v>
      </c>
      <c r="AL62" s="179">
        <v>2012</v>
      </c>
    </row>
    <row r="63" spans="1:38" x14ac:dyDescent="0.2">
      <c r="A63" s="181">
        <v>374834099042201</v>
      </c>
      <c r="B63" s="70" t="s">
        <v>98</v>
      </c>
      <c r="C63" s="75">
        <v>25.64</v>
      </c>
      <c r="D63" s="75">
        <v>24.34</v>
      </c>
      <c r="E63" s="75">
        <v>21.6</v>
      </c>
      <c r="F63" s="75">
        <v>20.2</v>
      </c>
      <c r="G63" s="75">
        <v>21.5</v>
      </c>
      <c r="H63" s="75">
        <v>22.1</v>
      </c>
      <c r="I63" s="75">
        <v>22.43</v>
      </c>
      <c r="J63" s="75">
        <v>24.18</v>
      </c>
      <c r="K63" s="75">
        <v>26.81</v>
      </c>
      <c r="L63" s="75">
        <v>29.24</v>
      </c>
      <c r="M63" s="75">
        <v>29.85</v>
      </c>
      <c r="N63" s="75">
        <v>30.09</v>
      </c>
      <c r="O63" s="75">
        <v>32.700000000000003</v>
      </c>
      <c r="P63" s="75">
        <v>26.7</v>
      </c>
      <c r="Q63" s="76">
        <v>26.18</v>
      </c>
      <c r="R63" s="178">
        <v>25.59</v>
      </c>
      <c r="S63" s="178">
        <v>25.07</v>
      </c>
      <c r="T63" s="178">
        <v>29.56</v>
      </c>
      <c r="V63" s="159">
        <f>C63-D63</f>
        <v>1.3000000000000007</v>
      </c>
      <c r="W63" s="159">
        <f t="shared" ref="W63:AL74" si="18">D63-E63</f>
        <v>2.7399999999999984</v>
      </c>
      <c r="X63" s="159">
        <f t="shared" si="18"/>
        <v>1.4000000000000021</v>
      </c>
      <c r="Y63" s="159">
        <f t="shared" si="18"/>
        <v>-1.3000000000000007</v>
      </c>
      <c r="Z63" s="159">
        <f t="shared" si="18"/>
        <v>-0.60000000000000142</v>
      </c>
      <c r="AA63" s="159">
        <f t="shared" si="18"/>
        <v>-0.32999999999999829</v>
      </c>
      <c r="AB63" s="159">
        <f t="shared" si="18"/>
        <v>-1.75</v>
      </c>
      <c r="AC63" s="159">
        <f t="shared" si="18"/>
        <v>-2.629999999999999</v>
      </c>
      <c r="AD63" s="159">
        <f t="shared" si="18"/>
        <v>-2.4299999999999997</v>
      </c>
      <c r="AE63" s="159">
        <f t="shared" si="18"/>
        <v>-0.61000000000000298</v>
      </c>
      <c r="AF63" s="159">
        <f t="shared" si="18"/>
        <v>-0.23999999999999844</v>
      </c>
      <c r="AG63" s="159">
        <f t="shared" si="18"/>
        <v>-2.610000000000003</v>
      </c>
      <c r="AH63" s="159">
        <f t="shared" si="18"/>
        <v>6.0000000000000036</v>
      </c>
      <c r="AI63" s="159">
        <f t="shared" si="18"/>
        <v>0.51999999999999957</v>
      </c>
      <c r="AJ63" s="159">
        <f t="shared" si="18"/>
        <v>0.58999999999999986</v>
      </c>
      <c r="AK63" s="159">
        <f t="shared" si="18"/>
        <v>0.51999999999999957</v>
      </c>
      <c r="AL63" s="159">
        <f t="shared" si="18"/>
        <v>-4.4899999999999984</v>
      </c>
    </row>
    <row r="64" spans="1:38" x14ac:dyDescent="0.2">
      <c r="A64" s="181">
        <v>374731099035701</v>
      </c>
      <c r="B64" s="70" t="s">
        <v>99</v>
      </c>
      <c r="C64" s="75">
        <v>11.85</v>
      </c>
      <c r="D64" s="75">
        <v>9.76</v>
      </c>
      <c r="E64" s="75">
        <v>7.62</v>
      </c>
      <c r="F64" s="75">
        <v>6.73</v>
      </c>
      <c r="G64" s="75">
        <v>7.78</v>
      </c>
      <c r="H64" s="75">
        <v>8.3000000000000007</v>
      </c>
      <c r="I64" s="75">
        <v>8.25</v>
      </c>
      <c r="J64" s="75">
        <v>9.75</v>
      </c>
      <c r="K64" s="75">
        <v>12</v>
      </c>
      <c r="L64" s="75">
        <v>14.13</v>
      </c>
      <c r="M64" s="75">
        <v>15.28</v>
      </c>
      <c r="N64" s="75">
        <v>15.71</v>
      </c>
      <c r="O64" s="75">
        <v>17.59</v>
      </c>
      <c r="P64" s="75">
        <v>12</v>
      </c>
      <c r="Q64" s="76">
        <v>11.67</v>
      </c>
      <c r="R64" s="178">
        <v>11.03</v>
      </c>
      <c r="S64" s="178">
        <v>11.14</v>
      </c>
      <c r="T64" s="178">
        <v>15.14</v>
      </c>
      <c r="V64" s="159">
        <f t="shared" ref="V64:V74" si="19">C64-D64</f>
        <v>2.09</v>
      </c>
      <c r="W64" s="159">
        <f t="shared" si="18"/>
        <v>2.1399999999999997</v>
      </c>
      <c r="X64" s="159">
        <f t="shared" si="18"/>
        <v>0.88999999999999968</v>
      </c>
      <c r="Y64" s="159">
        <f t="shared" si="18"/>
        <v>-1.0499999999999998</v>
      </c>
      <c r="Z64" s="159">
        <f t="shared" si="18"/>
        <v>-0.52000000000000046</v>
      </c>
      <c r="AA64" s="159">
        <f t="shared" si="18"/>
        <v>5.0000000000000711E-2</v>
      </c>
      <c r="AB64" s="159">
        <f t="shared" si="18"/>
        <v>-1.5</v>
      </c>
      <c r="AC64" s="159">
        <f t="shared" si="18"/>
        <v>-2.25</v>
      </c>
      <c r="AD64" s="159">
        <f t="shared" si="18"/>
        <v>-2.1300000000000008</v>
      </c>
      <c r="AE64" s="159">
        <f t="shared" si="18"/>
        <v>-1.1499999999999986</v>
      </c>
      <c r="AF64" s="159">
        <f t="shared" si="18"/>
        <v>-0.43000000000000149</v>
      </c>
      <c r="AG64" s="159">
        <f t="shared" si="18"/>
        <v>-1.879999999999999</v>
      </c>
      <c r="AH64" s="159">
        <f t="shared" si="18"/>
        <v>5.59</v>
      </c>
      <c r="AI64" s="159">
        <f t="shared" si="18"/>
        <v>0.33000000000000007</v>
      </c>
      <c r="AJ64" s="159">
        <f t="shared" si="18"/>
        <v>0.64000000000000057</v>
      </c>
      <c r="AK64" s="159">
        <f t="shared" si="18"/>
        <v>-0.11000000000000121</v>
      </c>
      <c r="AL64" s="159">
        <f t="shared" si="18"/>
        <v>-4</v>
      </c>
    </row>
    <row r="65" spans="1:38" x14ac:dyDescent="0.2">
      <c r="A65" s="181">
        <v>374717098593501</v>
      </c>
      <c r="B65" s="70" t="s">
        <v>100</v>
      </c>
      <c r="C65" s="75">
        <v>21.69</v>
      </c>
      <c r="D65" s="75">
        <v>21.69</v>
      </c>
      <c r="E65" s="75">
        <v>18.899999999999999</v>
      </c>
      <c r="F65" s="75">
        <v>16.75</v>
      </c>
      <c r="G65" s="75">
        <v>16.37</v>
      </c>
      <c r="H65" s="75">
        <v>17.649999999999999</v>
      </c>
      <c r="I65" s="75">
        <v>18.16</v>
      </c>
      <c r="J65" s="75">
        <v>20.399999999999999</v>
      </c>
      <c r="K65" s="75">
        <v>22.78</v>
      </c>
      <c r="L65" s="75">
        <v>24.95</v>
      </c>
      <c r="M65" s="75">
        <v>26.53</v>
      </c>
      <c r="N65" s="75">
        <v>26.01</v>
      </c>
      <c r="O65" s="75">
        <v>28.37</v>
      </c>
      <c r="P65" s="75">
        <v>23.54</v>
      </c>
      <c r="Q65" s="76">
        <v>23.28</v>
      </c>
      <c r="R65" s="178">
        <v>21.21</v>
      </c>
      <c r="S65" s="178">
        <v>21.15</v>
      </c>
      <c r="T65" s="178">
        <v>24.97</v>
      </c>
      <c r="V65" s="159">
        <f t="shared" si="19"/>
        <v>0</v>
      </c>
      <c r="W65" s="159">
        <f t="shared" si="18"/>
        <v>2.7900000000000027</v>
      </c>
      <c r="X65" s="159">
        <f t="shared" si="18"/>
        <v>2.1499999999999986</v>
      </c>
      <c r="Y65" s="159">
        <f t="shared" si="18"/>
        <v>0.37999999999999901</v>
      </c>
      <c r="Z65" s="159">
        <f t="shared" si="18"/>
        <v>-1.2799999999999976</v>
      </c>
      <c r="AA65" s="159">
        <f t="shared" si="18"/>
        <v>-0.51000000000000156</v>
      </c>
      <c r="AB65" s="159">
        <f t="shared" si="18"/>
        <v>-2.2399999999999984</v>
      </c>
      <c r="AC65" s="159">
        <f t="shared" si="18"/>
        <v>-2.3800000000000026</v>
      </c>
      <c r="AD65" s="159">
        <f t="shared" si="18"/>
        <v>-2.1699999999999982</v>
      </c>
      <c r="AE65" s="159">
        <f t="shared" si="18"/>
        <v>-1.5800000000000018</v>
      </c>
      <c r="AF65" s="159">
        <f t="shared" si="18"/>
        <v>0.51999999999999957</v>
      </c>
      <c r="AG65" s="159">
        <f t="shared" si="18"/>
        <v>-2.3599999999999994</v>
      </c>
      <c r="AH65" s="159">
        <f t="shared" si="18"/>
        <v>4.8300000000000018</v>
      </c>
      <c r="AI65" s="159">
        <f t="shared" si="18"/>
        <v>0.25999999999999801</v>
      </c>
      <c r="AJ65" s="159">
        <f t="shared" si="18"/>
        <v>2.0700000000000003</v>
      </c>
      <c r="AK65" s="159">
        <f t="shared" si="18"/>
        <v>6.0000000000002274E-2</v>
      </c>
      <c r="AL65" s="159">
        <f t="shared" si="18"/>
        <v>-3.8200000000000003</v>
      </c>
    </row>
    <row r="66" spans="1:38" x14ac:dyDescent="0.2">
      <c r="A66" s="181">
        <v>374653099070201</v>
      </c>
      <c r="B66" s="70" t="s">
        <v>101</v>
      </c>
      <c r="C66" s="75">
        <v>17.68</v>
      </c>
      <c r="D66" s="75">
        <v>16.95</v>
      </c>
      <c r="E66" s="75">
        <v>14.28</v>
      </c>
      <c r="F66" s="75">
        <v>12.41</v>
      </c>
      <c r="G66" s="75">
        <v>14.1</v>
      </c>
      <c r="H66" s="75">
        <v>14.64</v>
      </c>
      <c r="I66" s="75">
        <v>15.07</v>
      </c>
      <c r="J66" s="75">
        <v>16.25</v>
      </c>
      <c r="K66" s="75">
        <v>20.350000000000001</v>
      </c>
      <c r="L66" s="75">
        <v>20.66</v>
      </c>
      <c r="M66" s="75">
        <v>22.02</v>
      </c>
      <c r="N66" s="75">
        <v>22.45</v>
      </c>
      <c r="O66" s="75">
        <v>24.3</v>
      </c>
      <c r="P66" s="75">
        <v>20.12</v>
      </c>
      <c r="Q66" s="76">
        <v>19.739999999999998</v>
      </c>
      <c r="R66" s="178">
        <v>19.010000000000002</v>
      </c>
      <c r="S66" s="178">
        <v>19.23</v>
      </c>
      <c r="T66" s="178">
        <v>22.6</v>
      </c>
      <c r="V66" s="159">
        <f t="shared" si="19"/>
        <v>0.73000000000000043</v>
      </c>
      <c r="W66" s="159">
        <f t="shared" si="18"/>
        <v>2.67</v>
      </c>
      <c r="X66" s="159">
        <f t="shared" si="18"/>
        <v>1.8699999999999992</v>
      </c>
      <c r="Y66" s="159">
        <f t="shared" si="18"/>
        <v>-1.6899999999999995</v>
      </c>
      <c r="Z66" s="159">
        <f t="shared" si="18"/>
        <v>-0.54000000000000092</v>
      </c>
      <c r="AA66" s="159">
        <f t="shared" si="18"/>
        <v>-0.42999999999999972</v>
      </c>
      <c r="AB66" s="159">
        <f t="shared" si="18"/>
        <v>-1.1799999999999997</v>
      </c>
      <c r="AC66" s="159">
        <f t="shared" si="18"/>
        <v>-4.1000000000000014</v>
      </c>
      <c r="AD66" s="159">
        <f t="shared" si="18"/>
        <v>-0.30999999999999872</v>
      </c>
      <c r="AE66" s="159">
        <f t="shared" si="18"/>
        <v>-1.3599999999999994</v>
      </c>
      <c r="AF66" s="159">
        <f t="shared" si="18"/>
        <v>-0.42999999999999972</v>
      </c>
      <c r="AG66" s="159">
        <f t="shared" si="18"/>
        <v>-1.8500000000000014</v>
      </c>
      <c r="AH66" s="159">
        <f t="shared" si="18"/>
        <v>4.18</v>
      </c>
      <c r="AI66" s="159">
        <f t="shared" si="18"/>
        <v>0.38000000000000256</v>
      </c>
      <c r="AJ66" s="159">
        <f t="shared" si="18"/>
        <v>0.72999999999999687</v>
      </c>
      <c r="AK66" s="159">
        <f t="shared" si="18"/>
        <v>-0.21999999999999886</v>
      </c>
      <c r="AL66" s="159">
        <f t="shared" si="18"/>
        <v>-3.370000000000001</v>
      </c>
    </row>
    <row r="67" spans="1:38" x14ac:dyDescent="0.2">
      <c r="A67" s="181">
        <v>374408099070401</v>
      </c>
      <c r="B67" s="70" t="s">
        <v>102</v>
      </c>
      <c r="C67" s="75">
        <v>34.729999999999997</v>
      </c>
      <c r="D67" s="75">
        <v>34.01</v>
      </c>
      <c r="E67" s="75">
        <v>32.22</v>
      </c>
      <c r="F67" s="75">
        <v>29.04</v>
      </c>
      <c r="G67" s="75">
        <v>30.29</v>
      </c>
      <c r="H67" s="75">
        <v>31.66</v>
      </c>
      <c r="I67" s="75">
        <v>31.4</v>
      </c>
      <c r="J67" s="75">
        <v>32.729999999999997</v>
      </c>
      <c r="K67" s="75">
        <v>35.54</v>
      </c>
      <c r="L67" s="75">
        <v>37.799999999999997</v>
      </c>
      <c r="M67" s="75">
        <v>39.04</v>
      </c>
      <c r="N67" s="75">
        <v>39.659999999999997</v>
      </c>
      <c r="O67" s="75">
        <v>41.44</v>
      </c>
      <c r="P67" s="75">
        <v>38.6</v>
      </c>
      <c r="Q67" s="76">
        <v>37.450000000000003</v>
      </c>
      <c r="R67" s="178">
        <v>36.33</v>
      </c>
      <c r="S67" s="178">
        <v>37.31</v>
      </c>
      <c r="T67" s="178">
        <v>40.58</v>
      </c>
      <c r="V67" s="159">
        <f t="shared" si="19"/>
        <v>0.71999999999999886</v>
      </c>
      <c r="W67" s="159">
        <f t="shared" si="18"/>
        <v>1.7899999999999991</v>
      </c>
      <c r="X67" s="159">
        <f t="shared" si="18"/>
        <v>3.1799999999999997</v>
      </c>
      <c r="Y67" s="159">
        <f t="shared" si="18"/>
        <v>-1.25</v>
      </c>
      <c r="Z67" s="159">
        <f t="shared" si="18"/>
        <v>-1.370000000000001</v>
      </c>
      <c r="AA67" s="159">
        <f t="shared" si="18"/>
        <v>0.26000000000000156</v>
      </c>
      <c r="AB67" s="159">
        <f t="shared" si="18"/>
        <v>-1.3299999999999983</v>
      </c>
      <c r="AC67" s="159">
        <f t="shared" si="18"/>
        <v>-2.8100000000000023</v>
      </c>
      <c r="AD67" s="159">
        <f t="shared" si="18"/>
        <v>-2.259999999999998</v>
      </c>
      <c r="AE67" s="159">
        <f t="shared" si="18"/>
        <v>-1.240000000000002</v>
      </c>
      <c r="AF67" s="159">
        <f t="shared" si="18"/>
        <v>-0.61999999999999744</v>
      </c>
      <c r="AG67" s="159">
        <f t="shared" si="18"/>
        <v>-1.7800000000000011</v>
      </c>
      <c r="AH67" s="159">
        <f t="shared" si="18"/>
        <v>2.8399999999999963</v>
      </c>
      <c r="AI67" s="159">
        <f t="shared" si="18"/>
        <v>1.1499999999999986</v>
      </c>
      <c r="AJ67" s="159">
        <f t="shared" si="18"/>
        <v>1.1200000000000045</v>
      </c>
      <c r="AK67" s="159">
        <f t="shared" si="18"/>
        <v>-0.98000000000000398</v>
      </c>
      <c r="AL67" s="159">
        <f t="shared" si="18"/>
        <v>-3.269999999999996</v>
      </c>
    </row>
    <row r="68" spans="1:38" x14ac:dyDescent="0.2">
      <c r="A68" s="181">
        <v>374720099090001</v>
      </c>
      <c r="B68" s="70" t="s">
        <v>103</v>
      </c>
      <c r="C68" s="75">
        <v>26.25</v>
      </c>
      <c r="D68" s="75">
        <v>25.5</v>
      </c>
      <c r="E68" s="75">
        <v>23.25</v>
      </c>
      <c r="F68" s="75">
        <v>20.09</v>
      </c>
      <c r="G68" s="75">
        <v>21.64</v>
      </c>
      <c r="H68" s="75">
        <v>22.47</v>
      </c>
      <c r="I68" s="75">
        <v>23.7</v>
      </c>
      <c r="J68" s="75">
        <v>25.15</v>
      </c>
      <c r="K68" s="75">
        <v>28.12</v>
      </c>
      <c r="L68" s="75">
        <v>30.26</v>
      </c>
      <c r="M68" s="75">
        <v>31.35</v>
      </c>
      <c r="N68" s="75">
        <v>31.95</v>
      </c>
      <c r="O68" s="75">
        <v>34</v>
      </c>
      <c r="P68" s="75">
        <v>30.19</v>
      </c>
      <c r="Q68" s="76">
        <v>29.57</v>
      </c>
      <c r="R68" s="178">
        <v>28.91</v>
      </c>
      <c r="S68" s="178">
        <v>28.92</v>
      </c>
      <c r="T68" s="178">
        <v>32.42</v>
      </c>
      <c r="V68" s="159">
        <f t="shared" si="19"/>
        <v>0.75</v>
      </c>
      <c r="W68" s="159">
        <f t="shared" si="18"/>
        <v>2.25</v>
      </c>
      <c r="X68" s="159">
        <f t="shared" si="18"/>
        <v>3.16</v>
      </c>
      <c r="Y68" s="159">
        <f t="shared" si="18"/>
        <v>-1.5500000000000007</v>
      </c>
      <c r="Z68" s="159">
        <f t="shared" si="18"/>
        <v>-0.82999999999999829</v>
      </c>
      <c r="AA68" s="159">
        <f t="shared" si="18"/>
        <v>-1.2300000000000004</v>
      </c>
      <c r="AB68" s="159">
        <f t="shared" si="18"/>
        <v>-1.4499999999999993</v>
      </c>
      <c r="AC68" s="159">
        <f t="shared" si="18"/>
        <v>-2.9700000000000024</v>
      </c>
      <c r="AD68" s="159">
        <f t="shared" si="18"/>
        <v>-2.1400000000000006</v>
      </c>
      <c r="AE68" s="159">
        <f t="shared" si="18"/>
        <v>-1.0899999999999999</v>
      </c>
      <c r="AF68" s="159">
        <f t="shared" si="18"/>
        <v>-0.59999999999999787</v>
      </c>
      <c r="AG68" s="159">
        <f t="shared" si="18"/>
        <v>-2.0500000000000007</v>
      </c>
      <c r="AH68" s="159">
        <f t="shared" si="18"/>
        <v>3.8099999999999987</v>
      </c>
      <c r="AI68" s="159">
        <f t="shared" si="18"/>
        <v>0.62000000000000099</v>
      </c>
      <c r="AJ68" s="159">
        <f t="shared" si="18"/>
        <v>0.66000000000000014</v>
      </c>
      <c r="AK68" s="159">
        <f t="shared" si="18"/>
        <v>-1.0000000000001563E-2</v>
      </c>
      <c r="AL68" s="159">
        <f t="shared" si="18"/>
        <v>-3.5</v>
      </c>
    </row>
    <row r="69" spans="1:38" x14ac:dyDescent="0.2">
      <c r="A69" s="181">
        <v>374404099104601</v>
      </c>
      <c r="B69" s="70" t="s">
        <v>104</v>
      </c>
      <c r="C69" s="75">
        <v>27.2</v>
      </c>
      <c r="D69" s="75">
        <v>27.42</v>
      </c>
      <c r="E69" s="75">
        <v>26.37</v>
      </c>
      <c r="F69" s="75">
        <v>22.66</v>
      </c>
      <c r="G69" s="75">
        <v>23.25</v>
      </c>
      <c r="H69" s="75">
        <v>23.9</v>
      </c>
      <c r="I69" s="75">
        <v>24.62</v>
      </c>
      <c r="J69" s="75">
        <v>26.74</v>
      </c>
      <c r="K69" s="75">
        <v>28.35</v>
      </c>
      <c r="L69" s="75">
        <v>30.16</v>
      </c>
      <c r="M69" s="75">
        <v>31.52</v>
      </c>
      <c r="N69" s="75">
        <v>32.4</v>
      </c>
      <c r="O69" s="75">
        <v>33.96</v>
      </c>
      <c r="P69" s="75">
        <v>32.200000000000003</v>
      </c>
      <c r="Q69" s="178">
        <v>31.92</v>
      </c>
      <c r="R69" s="178">
        <v>31.2</v>
      </c>
      <c r="S69" s="178">
        <v>31.86</v>
      </c>
      <c r="T69" s="178">
        <v>34</v>
      </c>
      <c r="V69" s="159">
        <f t="shared" si="19"/>
        <v>-0.22000000000000242</v>
      </c>
      <c r="W69" s="159">
        <f t="shared" si="18"/>
        <v>1.0500000000000007</v>
      </c>
      <c r="X69" s="159">
        <f t="shared" si="18"/>
        <v>3.7100000000000009</v>
      </c>
      <c r="Y69" s="159">
        <f t="shared" si="18"/>
        <v>-0.58999999999999986</v>
      </c>
      <c r="Z69" s="159">
        <f t="shared" si="18"/>
        <v>-0.64999999999999858</v>
      </c>
      <c r="AA69" s="159">
        <f t="shared" si="18"/>
        <v>-0.72000000000000242</v>
      </c>
      <c r="AB69" s="159">
        <f t="shared" si="18"/>
        <v>-2.1199999999999974</v>
      </c>
      <c r="AC69" s="159">
        <f t="shared" si="18"/>
        <v>-1.610000000000003</v>
      </c>
      <c r="AD69" s="159">
        <f t="shared" si="18"/>
        <v>-1.8099999999999987</v>
      </c>
      <c r="AE69" s="159">
        <f t="shared" si="18"/>
        <v>-1.3599999999999994</v>
      </c>
      <c r="AF69" s="159">
        <f t="shared" si="18"/>
        <v>-0.87999999999999901</v>
      </c>
      <c r="AG69" s="159">
        <f t="shared" si="18"/>
        <v>-1.5600000000000023</v>
      </c>
      <c r="AH69" s="159">
        <f t="shared" si="18"/>
        <v>1.759999999999998</v>
      </c>
      <c r="AI69" s="159">
        <f t="shared" si="18"/>
        <v>0.28000000000000114</v>
      </c>
      <c r="AJ69" s="159">
        <f t="shared" si="18"/>
        <v>0.72000000000000242</v>
      </c>
      <c r="AK69" s="159">
        <f t="shared" si="18"/>
        <v>-0.66000000000000014</v>
      </c>
      <c r="AL69" s="159">
        <f t="shared" si="18"/>
        <v>-2.1400000000000006</v>
      </c>
    </row>
    <row r="70" spans="1:38" x14ac:dyDescent="0.2">
      <c r="A70" s="181">
        <v>374633099034401</v>
      </c>
      <c r="B70" s="71" t="s">
        <v>105</v>
      </c>
      <c r="C70" s="77">
        <v>19.97</v>
      </c>
      <c r="D70" s="77">
        <v>18.57</v>
      </c>
      <c r="E70" s="77">
        <v>15.41</v>
      </c>
      <c r="F70" s="77">
        <v>13.68</v>
      </c>
      <c r="G70" s="77">
        <v>13.82</v>
      </c>
      <c r="H70" s="77">
        <v>15.91</v>
      </c>
      <c r="I70" s="77">
        <v>16.23</v>
      </c>
      <c r="J70" s="77">
        <v>18.05</v>
      </c>
      <c r="K70" s="77">
        <v>20.420000000000002</v>
      </c>
      <c r="L70" s="77">
        <v>22.66</v>
      </c>
      <c r="M70" s="77">
        <v>23.88</v>
      </c>
      <c r="N70" s="77">
        <v>24.22</v>
      </c>
      <c r="O70" s="77">
        <v>26.46</v>
      </c>
      <c r="P70" s="77">
        <v>21.02</v>
      </c>
      <c r="Q70" s="77">
        <v>20.53</v>
      </c>
      <c r="R70" s="178">
        <v>19.440000000000001</v>
      </c>
      <c r="S70" s="178">
        <v>20.12</v>
      </c>
      <c r="T70" s="178">
        <v>24.3</v>
      </c>
      <c r="V70" s="159">
        <f t="shared" si="19"/>
        <v>1.3999999999999986</v>
      </c>
      <c r="W70" s="159">
        <f t="shared" si="18"/>
        <v>3.16</v>
      </c>
      <c r="X70" s="159">
        <f t="shared" si="18"/>
        <v>1.7300000000000004</v>
      </c>
      <c r="Y70" s="159">
        <f t="shared" si="18"/>
        <v>-0.14000000000000057</v>
      </c>
      <c r="Z70" s="159">
        <f t="shared" si="18"/>
        <v>-2.09</v>
      </c>
      <c r="AA70" s="159">
        <f t="shared" si="18"/>
        <v>-0.32000000000000028</v>
      </c>
      <c r="AB70" s="159">
        <f t="shared" si="18"/>
        <v>-1.8200000000000003</v>
      </c>
      <c r="AC70" s="159">
        <f t="shared" si="18"/>
        <v>-2.370000000000001</v>
      </c>
      <c r="AD70" s="159">
        <f t="shared" si="18"/>
        <v>-2.2399999999999984</v>
      </c>
      <c r="AE70" s="159">
        <f t="shared" si="18"/>
        <v>-1.2199999999999989</v>
      </c>
      <c r="AF70" s="159">
        <f t="shared" si="18"/>
        <v>-0.33999999999999986</v>
      </c>
      <c r="AG70" s="159">
        <f t="shared" si="18"/>
        <v>-2.240000000000002</v>
      </c>
      <c r="AH70" s="159">
        <f t="shared" si="18"/>
        <v>5.4400000000000013</v>
      </c>
      <c r="AI70" s="159">
        <f t="shared" si="18"/>
        <v>0.48999999999999844</v>
      </c>
      <c r="AJ70" s="159">
        <f t="shared" si="18"/>
        <v>1.0899999999999999</v>
      </c>
      <c r="AK70" s="159">
        <f t="shared" si="18"/>
        <v>-0.67999999999999972</v>
      </c>
      <c r="AL70" s="159">
        <f t="shared" si="18"/>
        <v>-4.18</v>
      </c>
    </row>
    <row r="71" spans="1:38" x14ac:dyDescent="0.2">
      <c r="A71" s="181">
        <v>374745099040101</v>
      </c>
      <c r="B71" s="71" t="s">
        <v>106</v>
      </c>
      <c r="I71" s="78">
        <v>4.95</v>
      </c>
      <c r="J71" s="78">
        <v>6.22</v>
      </c>
      <c r="K71" s="78">
        <v>8.5</v>
      </c>
      <c r="L71" s="78">
        <v>10.64</v>
      </c>
      <c r="M71" s="78">
        <v>11.75</v>
      </c>
      <c r="N71" s="78">
        <v>12.16</v>
      </c>
      <c r="O71" s="78">
        <v>14.25</v>
      </c>
      <c r="P71" s="78">
        <v>8.36</v>
      </c>
      <c r="Q71" s="78">
        <v>8.14</v>
      </c>
      <c r="R71" s="178">
        <v>7.47</v>
      </c>
      <c r="S71" s="178">
        <v>7.48</v>
      </c>
      <c r="T71" s="178">
        <v>11.54</v>
      </c>
      <c r="V71" s="159"/>
      <c r="W71" s="159"/>
      <c r="X71" s="159"/>
      <c r="Y71" s="159"/>
      <c r="Z71" s="159"/>
      <c r="AA71" s="159"/>
      <c r="AB71" s="159">
        <f t="shared" si="18"/>
        <v>-1.2699999999999996</v>
      </c>
      <c r="AC71" s="159">
        <f t="shared" si="18"/>
        <v>-2.2800000000000002</v>
      </c>
      <c r="AD71" s="159">
        <f t="shared" si="18"/>
        <v>-2.1400000000000006</v>
      </c>
      <c r="AE71" s="159">
        <f t="shared" si="18"/>
        <v>-1.1099999999999994</v>
      </c>
      <c r="AF71" s="159">
        <f t="shared" si="18"/>
        <v>-0.41000000000000014</v>
      </c>
      <c r="AG71" s="159">
        <f t="shared" si="18"/>
        <v>-2.09</v>
      </c>
      <c r="AH71" s="159">
        <f t="shared" si="18"/>
        <v>5.8900000000000006</v>
      </c>
      <c r="AI71" s="159">
        <f t="shared" si="18"/>
        <v>0.21999999999999886</v>
      </c>
      <c r="AJ71" s="159">
        <f t="shared" si="18"/>
        <v>0.67000000000000082</v>
      </c>
      <c r="AK71" s="159">
        <f t="shared" si="18"/>
        <v>-1.0000000000000675E-2</v>
      </c>
      <c r="AL71" s="159">
        <f t="shared" si="18"/>
        <v>-4.0599999999999987</v>
      </c>
    </row>
    <row r="72" spans="1:38" x14ac:dyDescent="0.2">
      <c r="A72" s="181">
        <v>374758099040101</v>
      </c>
      <c r="B72" s="71" t="s">
        <v>107</v>
      </c>
      <c r="I72" s="78">
        <v>9.44</v>
      </c>
      <c r="J72" s="78">
        <v>11</v>
      </c>
      <c r="K72" s="78">
        <v>13.31</v>
      </c>
      <c r="L72" s="78">
        <v>15.46</v>
      </c>
      <c r="M72" s="78">
        <v>16.489999999999998</v>
      </c>
      <c r="N72" s="78">
        <v>16.84</v>
      </c>
      <c r="O72" s="78">
        <v>19.07</v>
      </c>
      <c r="P72" s="78">
        <v>13.02</v>
      </c>
      <c r="Q72" s="78">
        <v>12.84</v>
      </c>
      <c r="R72" s="178">
        <v>12.14</v>
      </c>
      <c r="S72" s="178">
        <v>11.98</v>
      </c>
      <c r="T72" s="178">
        <v>16.170000000000002</v>
      </c>
      <c r="V72" s="159"/>
      <c r="W72" s="159"/>
      <c r="X72" s="159"/>
      <c r="Y72" s="159"/>
      <c r="Z72" s="159"/>
      <c r="AA72" s="159"/>
      <c r="AB72" s="159">
        <f t="shared" si="18"/>
        <v>-1.5600000000000005</v>
      </c>
      <c r="AC72" s="159">
        <f t="shared" si="18"/>
        <v>-2.3100000000000005</v>
      </c>
      <c r="AD72" s="159">
        <f t="shared" si="18"/>
        <v>-2.1500000000000004</v>
      </c>
      <c r="AE72" s="159">
        <f t="shared" si="18"/>
        <v>-1.0299999999999976</v>
      </c>
      <c r="AF72" s="159">
        <f t="shared" si="18"/>
        <v>-0.35000000000000142</v>
      </c>
      <c r="AG72" s="159">
        <f t="shared" si="18"/>
        <v>-2.2300000000000004</v>
      </c>
      <c r="AH72" s="159">
        <f t="shared" si="18"/>
        <v>6.0500000000000007</v>
      </c>
      <c r="AI72" s="159">
        <f t="shared" si="18"/>
        <v>0.17999999999999972</v>
      </c>
      <c r="AJ72" s="159">
        <f t="shared" si="18"/>
        <v>0.69999999999999929</v>
      </c>
      <c r="AK72" s="159">
        <f t="shared" si="18"/>
        <v>0.16000000000000014</v>
      </c>
      <c r="AL72" s="159">
        <f t="shared" si="18"/>
        <v>-4.1900000000000013</v>
      </c>
    </row>
    <row r="73" spans="1:38" x14ac:dyDescent="0.2">
      <c r="A73" s="181">
        <v>374825099043401</v>
      </c>
      <c r="B73" s="71" t="s">
        <v>108</v>
      </c>
      <c r="I73" s="78">
        <v>26.43</v>
      </c>
      <c r="J73" s="78">
        <v>28.16</v>
      </c>
      <c r="K73" s="78">
        <v>30.86</v>
      </c>
      <c r="L73" s="78">
        <v>33.049999999999997</v>
      </c>
      <c r="M73" s="78">
        <v>33.99</v>
      </c>
      <c r="N73" s="78">
        <v>34.31</v>
      </c>
      <c r="O73" s="78">
        <v>36.729999999999997</v>
      </c>
      <c r="P73" s="78">
        <v>30.62</v>
      </c>
      <c r="Q73" s="78">
        <v>30.35</v>
      </c>
      <c r="R73" s="178">
        <v>29.55</v>
      </c>
      <c r="S73" s="178">
        <v>29.22</v>
      </c>
      <c r="T73" s="178">
        <v>33.659999999999997</v>
      </c>
      <c r="V73" s="159"/>
      <c r="W73" s="159"/>
      <c r="X73" s="159"/>
      <c r="Y73" s="159"/>
      <c r="Z73" s="159"/>
      <c r="AA73" s="159"/>
      <c r="AB73" s="159">
        <f t="shared" si="18"/>
        <v>-1.7300000000000004</v>
      </c>
      <c r="AC73" s="159">
        <f t="shared" si="18"/>
        <v>-2.6999999999999993</v>
      </c>
      <c r="AD73" s="159">
        <f t="shared" si="18"/>
        <v>-2.1899999999999977</v>
      </c>
      <c r="AE73" s="159">
        <f t="shared" si="18"/>
        <v>-0.94000000000000483</v>
      </c>
      <c r="AF73" s="159">
        <f t="shared" si="18"/>
        <v>-0.32000000000000028</v>
      </c>
      <c r="AG73" s="159">
        <f t="shared" si="18"/>
        <v>-2.4199999999999946</v>
      </c>
      <c r="AH73" s="159">
        <f t="shared" si="18"/>
        <v>6.1099999999999959</v>
      </c>
      <c r="AI73" s="159">
        <f t="shared" si="18"/>
        <v>0.26999999999999957</v>
      </c>
      <c r="AJ73" s="159">
        <f t="shared" si="18"/>
        <v>0.80000000000000071</v>
      </c>
      <c r="AK73" s="159">
        <f t="shared" si="18"/>
        <v>0.33000000000000185</v>
      </c>
      <c r="AL73" s="159">
        <f t="shared" si="18"/>
        <v>-4.4399999999999977</v>
      </c>
    </row>
    <row r="74" spans="1:38" x14ac:dyDescent="0.2">
      <c r="A74" s="181">
        <v>374926099050701</v>
      </c>
      <c r="B74" s="71" t="s">
        <v>109</v>
      </c>
      <c r="C74" s="79">
        <v>27.71</v>
      </c>
      <c r="D74" s="79">
        <v>26.13</v>
      </c>
      <c r="E74" s="79">
        <v>23.29</v>
      </c>
      <c r="F74" s="79">
        <v>21.44</v>
      </c>
      <c r="G74" s="79">
        <v>22.77</v>
      </c>
      <c r="H74" s="79">
        <v>23.41</v>
      </c>
      <c r="I74" s="79">
        <v>24.09</v>
      </c>
      <c r="J74" s="79">
        <v>25.9</v>
      </c>
      <c r="K74" s="79">
        <v>28.91</v>
      </c>
      <c r="L74" s="79">
        <v>31.18</v>
      </c>
      <c r="M74" s="79">
        <v>31.87</v>
      </c>
      <c r="N74" s="79">
        <v>32.130000000000003</v>
      </c>
      <c r="O74" s="79">
        <v>34.86</v>
      </c>
      <c r="P74" s="79">
        <v>28.72</v>
      </c>
      <c r="Q74" s="79">
        <v>28.22</v>
      </c>
      <c r="R74" s="178">
        <v>27.46</v>
      </c>
      <c r="S74" s="79">
        <v>26.88</v>
      </c>
      <c r="T74" s="79">
        <v>31.59</v>
      </c>
      <c r="V74" s="159">
        <f t="shared" si="19"/>
        <v>1.5800000000000018</v>
      </c>
      <c r="W74" s="159">
        <f t="shared" si="18"/>
        <v>2.84</v>
      </c>
      <c r="X74" s="159">
        <f t="shared" si="18"/>
        <v>1.8499999999999979</v>
      </c>
      <c r="Y74" s="159">
        <f t="shared" si="18"/>
        <v>-1.3299999999999983</v>
      </c>
      <c r="Z74" s="159">
        <f t="shared" si="18"/>
        <v>-0.64000000000000057</v>
      </c>
      <c r="AA74" s="159">
        <f t="shared" si="18"/>
        <v>-0.67999999999999972</v>
      </c>
      <c r="AB74" s="159">
        <f t="shared" si="18"/>
        <v>-1.8099999999999987</v>
      </c>
      <c r="AC74" s="159">
        <f t="shared" si="18"/>
        <v>-3.0100000000000016</v>
      </c>
      <c r="AD74" s="159">
        <f t="shared" si="18"/>
        <v>-2.2699999999999996</v>
      </c>
      <c r="AE74" s="159">
        <f t="shared" si="18"/>
        <v>-0.69000000000000128</v>
      </c>
      <c r="AF74" s="159">
        <f t="shared" si="18"/>
        <v>-0.26000000000000156</v>
      </c>
      <c r="AG74" s="159">
        <f t="shared" si="18"/>
        <v>-2.7299999999999969</v>
      </c>
      <c r="AH74" s="159">
        <f t="shared" si="18"/>
        <v>6.1400000000000006</v>
      </c>
      <c r="AI74" s="159">
        <f t="shared" si="18"/>
        <v>0.5</v>
      </c>
      <c r="AJ74" s="159">
        <f t="shared" si="18"/>
        <v>0.75999999999999801</v>
      </c>
      <c r="AK74" s="159">
        <f t="shared" si="18"/>
        <v>0.58000000000000185</v>
      </c>
      <c r="AL74" s="159">
        <f t="shared" si="18"/>
        <v>-4.7100000000000009</v>
      </c>
    </row>
    <row r="75" spans="1:38" x14ac:dyDescent="0.2">
      <c r="U75" s="178" t="s">
        <v>206</v>
      </c>
      <c r="V75" s="159">
        <f>AVERAGE(V63:V74)</f>
        <v>0.92777777777777759</v>
      </c>
      <c r="W75" s="159">
        <f t="shared" ref="W75:AL75" si="20">AVERAGE(W63:W74)</f>
        <v>2.3811111111111112</v>
      </c>
      <c r="X75" s="159">
        <f t="shared" si="20"/>
        <v>2.2155555555555555</v>
      </c>
      <c r="Y75" s="159">
        <f t="shared" si="20"/>
        <v>-0.94666666666666666</v>
      </c>
      <c r="Z75" s="159">
        <f t="shared" si="20"/>
        <v>-0.94666666666666666</v>
      </c>
      <c r="AA75" s="159">
        <f t="shared" si="20"/>
        <v>-0.43444444444444447</v>
      </c>
      <c r="AB75" s="159">
        <f t="shared" si="20"/>
        <v>-1.6466666666666658</v>
      </c>
      <c r="AC75" s="159">
        <f t="shared" si="20"/>
        <v>-2.6183333333333345</v>
      </c>
      <c r="AD75" s="159">
        <f t="shared" si="20"/>
        <v>-2.0199999999999991</v>
      </c>
      <c r="AE75" s="159">
        <f t="shared" si="20"/>
        <v>-1.1150000000000004</v>
      </c>
      <c r="AF75" s="159">
        <f t="shared" si="20"/>
        <v>-0.36333333333333312</v>
      </c>
      <c r="AG75" s="159">
        <f t="shared" si="20"/>
        <v>-2.15</v>
      </c>
      <c r="AH75" s="159">
        <f t="shared" si="20"/>
        <v>4.8866666666666667</v>
      </c>
      <c r="AI75" s="159">
        <f t="shared" si="20"/>
        <v>0.43333333333333313</v>
      </c>
      <c r="AJ75" s="159">
        <f t="shared" si="20"/>
        <v>0.87916666666666698</v>
      </c>
      <c r="AK75" s="159">
        <f t="shared" si="20"/>
        <v>-8.5000000000000034E-2</v>
      </c>
      <c r="AL75" s="159">
        <f t="shared" si="20"/>
        <v>-3.8474999999999997</v>
      </c>
    </row>
    <row r="77" spans="1:38" x14ac:dyDescent="0.2">
      <c r="A77" s="98" t="s">
        <v>39</v>
      </c>
      <c r="V77" s="178" t="s">
        <v>205</v>
      </c>
    </row>
    <row r="78" spans="1:38" x14ac:dyDescent="0.2">
      <c r="A78" s="180" t="s">
        <v>45</v>
      </c>
      <c r="B78" s="6" t="s">
        <v>46</v>
      </c>
      <c r="C78" s="82">
        <v>34700</v>
      </c>
      <c r="D78" s="82">
        <v>35065</v>
      </c>
      <c r="E78" s="82">
        <v>35431</v>
      </c>
      <c r="F78" s="82">
        <v>35796</v>
      </c>
      <c r="G78" s="82">
        <v>36161</v>
      </c>
      <c r="H78" s="82">
        <v>36526</v>
      </c>
      <c r="I78" s="82">
        <v>36892</v>
      </c>
      <c r="J78" s="82">
        <v>37257</v>
      </c>
      <c r="K78" s="82">
        <v>37622</v>
      </c>
      <c r="L78" s="82">
        <v>37987</v>
      </c>
      <c r="M78" s="83">
        <v>2005</v>
      </c>
      <c r="N78" s="83">
        <v>2006</v>
      </c>
      <c r="O78" s="83">
        <v>2007</v>
      </c>
      <c r="P78" s="83">
        <v>2008</v>
      </c>
      <c r="Q78" s="84">
        <v>2009</v>
      </c>
      <c r="R78" s="84">
        <v>2010</v>
      </c>
      <c r="S78" s="84">
        <v>2011</v>
      </c>
      <c r="T78" s="84">
        <v>2012</v>
      </c>
      <c r="V78" s="179">
        <v>1996</v>
      </c>
      <c r="W78" s="179">
        <v>1997</v>
      </c>
      <c r="X78" s="179">
        <v>1998</v>
      </c>
      <c r="Y78" s="179">
        <v>1999</v>
      </c>
      <c r="Z78" s="179">
        <v>2000</v>
      </c>
      <c r="AA78" s="179">
        <v>2001</v>
      </c>
      <c r="AB78" s="179">
        <v>2002</v>
      </c>
      <c r="AC78" s="179">
        <v>2003</v>
      </c>
      <c r="AD78" s="179">
        <v>2004</v>
      </c>
      <c r="AE78" s="179">
        <v>2005</v>
      </c>
      <c r="AF78" s="179">
        <v>2006</v>
      </c>
      <c r="AG78" s="179">
        <v>2007</v>
      </c>
      <c r="AH78" s="179">
        <v>2008</v>
      </c>
      <c r="AI78" s="179">
        <v>2009</v>
      </c>
      <c r="AJ78" s="179">
        <v>2010</v>
      </c>
      <c r="AK78" s="179">
        <v>2011</v>
      </c>
      <c r="AL78" s="179">
        <v>2012</v>
      </c>
    </row>
    <row r="79" spans="1:38" x14ac:dyDescent="0.2">
      <c r="A79" s="81">
        <v>375411099080701</v>
      </c>
      <c r="B79" s="80" t="s">
        <v>110</v>
      </c>
      <c r="C79" s="85">
        <v>30.5</v>
      </c>
      <c r="D79" s="85">
        <v>30.44</v>
      </c>
      <c r="E79" s="85">
        <v>28.58</v>
      </c>
      <c r="F79" s="85">
        <v>26.89</v>
      </c>
      <c r="G79" s="85">
        <v>26.79</v>
      </c>
      <c r="H79" s="85">
        <v>25.93</v>
      </c>
      <c r="I79" s="85">
        <v>26.79</v>
      </c>
      <c r="J79" s="85">
        <v>28.65</v>
      </c>
      <c r="K79" s="85">
        <v>30.85</v>
      </c>
      <c r="L79" s="85">
        <v>33.090000000000003</v>
      </c>
      <c r="M79" s="85">
        <v>33.82</v>
      </c>
      <c r="N79" s="85">
        <v>33.479999999999997</v>
      </c>
      <c r="O79" s="85">
        <v>35.36</v>
      </c>
      <c r="P79" s="85">
        <v>30.52</v>
      </c>
      <c r="Q79" s="86">
        <v>30.1</v>
      </c>
      <c r="R79" s="86">
        <v>32.04</v>
      </c>
      <c r="S79" s="86">
        <v>32.159999999999997</v>
      </c>
      <c r="T79" s="86">
        <v>37.14</v>
      </c>
      <c r="V79" s="159">
        <f>C79-D79</f>
        <v>5.9999999999998721E-2</v>
      </c>
      <c r="W79" s="159">
        <f t="shared" ref="W79:AL94" si="21">D79-E79</f>
        <v>1.860000000000003</v>
      </c>
      <c r="X79" s="159">
        <f t="shared" si="21"/>
        <v>1.6899999999999977</v>
      </c>
      <c r="Y79" s="159">
        <f t="shared" si="21"/>
        <v>0.10000000000000142</v>
      </c>
      <c r="Z79" s="159">
        <f t="shared" si="21"/>
        <v>0.85999999999999943</v>
      </c>
      <c r="AA79" s="159">
        <f t="shared" si="21"/>
        <v>-0.85999999999999943</v>
      </c>
      <c r="AB79" s="159">
        <f t="shared" si="21"/>
        <v>-1.8599999999999994</v>
      </c>
      <c r="AC79" s="159">
        <f t="shared" si="21"/>
        <v>-2.2000000000000028</v>
      </c>
      <c r="AD79" s="159">
        <f t="shared" si="21"/>
        <v>-2.240000000000002</v>
      </c>
      <c r="AE79" s="159">
        <f t="shared" si="21"/>
        <v>-0.72999999999999687</v>
      </c>
      <c r="AF79" s="159">
        <f t="shared" si="21"/>
        <v>0.34000000000000341</v>
      </c>
      <c r="AG79" s="159">
        <f t="shared" si="21"/>
        <v>-1.8800000000000026</v>
      </c>
      <c r="AH79" s="159">
        <f t="shared" si="21"/>
        <v>4.84</v>
      </c>
      <c r="AI79" s="159">
        <f t="shared" si="21"/>
        <v>0.41999999999999815</v>
      </c>
      <c r="AJ79" s="159">
        <f t="shared" si="21"/>
        <v>-1.9399999999999977</v>
      </c>
      <c r="AK79" s="159">
        <f t="shared" si="21"/>
        <v>-0.11999999999999744</v>
      </c>
      <c r="AL79" s="159">
        <f t="shared" si="21"/>
        <v>-4.980000000000004</v>
      </c>
    </row>
    <row r="80" spans="1:38" x14ac:dyDescent="0.2">
      <c r="A80" s="81">
        <v>375615099021301</v>
      </c>
      <c r="B80" s="80" t="s">
        <v>111</v>
      </c>
      <c r="C80" s="85">
        <v>29.8</v>
      </c>
      <c r="D80" s="85">
        <v>27.17</v>
      </c>
      <c r="E80" s="85">
        <v>23.17</v>
      </c>
      <c r="F80" s="85">
        <v>21</v>
      </c>
      <c r="G80" s="85">
        <v>21.42</v>
      </c>
      <c r="H80" s="85">
        <v>21.95</v>
      </c>
      <c r="I80" s="85">
        <v>22.49</v>
      </c>
      <c r="J80" s="85">
        <v>23.8</v>
      </c>
      <c r="K80" s="85">
        <v>27.72</v>
      </c>
      <c r="L80" s="85">
        <v>30.63</v>
      </c>
      <c r="M80" s="85">
        <v>30.86</v>
      </c>
      <c r="N80" s="85">
        <v>30.25</v>
      </c>
      <c r="O80" s="85">
        <v>32.71</v>
      </c>
      <c r="P80" s="85">
        <v>26.03</v>
      </c>
      <c r="Q80" s="86">
        <v>24.57</v>
      </c>
      <c r="R80" s="86">
        <v>23.47</v>
      </c>
      <c r="S80" s="86">
        <v>23.06</v>
      </c>
      <c r="T80" s="86">
        <v>26.36</v>
      </c>
      <c r="V80" s="159">
        <f t="shared" ref="V80:AK110" si="22">C80-D80</f>
        <v>2.629999999999999</v>
      </c>
      <c r="W80" s="159">
        <f t="shared" si="21"/>
        <v>4</v>
      </c>
      <c r="X80" s="159">
        <f t="shared" si="21"/>
        <v>2.1700000000000017</v>
      </c>
      <c r="Y80" s="159">
        <f t="shared" si="21"/>
        <v>-0.42000000000000171</v>
      </c>
      <c r="Z80" s="159">
        <f t="shared" si="21"/>
        <v>-0.52999999999999758</v>
      </c>
      <c r="AA80" s="159">
        <f t="shared" si="21"/>
        <v>-0.53999999999999915</v>
      </c>
      <c r="AB80" s="159">
        <f t="shared" si="21"/>
        <v>-1.3100000000000023</v>
      </c>
      <c r="AC80" s="159">
        <f t="shared" si="21"/>
        <v>-3.9199999999999982</v>
      </c>
      <c r="AD80" s="159">
        <f t="shared" si="21"/>
        <v>-2.91</v>
      </c>
      <c r="AE80" s="159">
        <f t="shared" si="21"/>
        <v>-0.23000000000000043</v>
      </c>
      <c r="AF80" s="159">
        <f t="shared" si="21"/>
        <v>0.60999999999999943</v>
      </c>
      <c r="AG80" s="159">
        <f t="shared" si="21"/>
        <v>-2.4600000000000009</v>
      </c>
      <c r="AH80" s="159">
        <f t="shared" si="21"/>
        <v>6.68</v>
      </c>
      <c r="AI80" s="159">
        <f t="shared" si="21"/>
        <v>1.4600000000000009</v>
      </c>
      <c r="AJ80" s="159">
        <f t="shared" si="21"/>
        <v>1.1000000000000014</v>
      </c>
      <c r="AK80" s="159">
        <f t="shared" si="21"/>
        <v>0.41000000000000014</v>
      </c>
      <c r="AL80" s="159">
        <f t="shared" si="21"/>
        <v>-3.3000000000000007</v>
      </c>
    </row>
    <row r="81" spans="1:38" x14ac:dyDescent="0.2">
      <c r="A81" s="81">
        <v>384944099201401</v>
      </c>
      <c r="B81" s="80" t="s">
        <v>112</v>
      </c>
      <c r="C81" s="85"/>
      <c r="D81" s="85">
        <v>30.6</v>
      </c>
      <c r="E81" s="85">
        <v>29.9</v>
      </c>
      <c r="F81" s="85">
        <v>29.45</v>
      </c>
      <c r="G81" s="85">
        <v>29.7</v>
      </c>
      <c r="H81" s="85">
        <v>29.39</v>
      </c>
      <c r="I81" s="85">
        <v>30.09</v>
      </c>
      <c r="J81" s="85">
        <v>30.12</v>
      </c>
      <c r="K81" s="85">
        <v>31.31</v>
      </c>
      <c r="L81" s="85">
        <v>35.33</v>
      </c>
      <c r="M81" s="85">
        <v>34.799999999999997</v>
      </c>
      <c r="N81" s="85">
        <v>35.5</v>
      </c>
      <c r="O81" s="85">
        <v>37.25</v>
      </c>
      <c r="P81" s="85">
        <v>35.090000000000003</v>
      </c>
      <c r="Q81" s="86">
        <v>35.15</v>
      </c>
      <c r="R81" s="86">
        <v>35.22</v>
      </c>
      <c r="S81" s="86">
        <v>35.520000000000003</v>
      </c>
      <c r="T81" s="86">
        <v>36.799999999999997</v>
      </c>
      <c r="V81" s="159"/>
      <c r="W81" s="159">
        <f t="shared" si="21"/>
        <v>0.70000000000000284</v>
      </c>
      <c r="X81" s="159">
        <f t="shared" si="21"/>
        <v>0.44999999999999929</v>
      </c>
      <c r="Y81" s="159">
        <f t="shared" si="21"/>
        <v>-0.25</v>
      </c>
      <c r="Z81" s="159">
        <f t="shared" si="21"/>
        <v>0.30999999999999872</v>
      </c>
      <c r="AA81" s="159">
        <f t="shared" si="21"/>
        <v>-0.69999999999999929</v>
      </c>
      <c r="AB81" s="159">
        <f t="shared" si="21"/>
        <v>-3.0000000000001137E-2</v>
      </c>
      <c r="AC81" s="159">
        <f t="shared" si="21"/>
        <v>-1.1899999999999977</v>
      </c>
      <c r="AD81" s="159">
        <f t="shared" si="21"/>
        <v>-4.0199999999999996</v>
      </c>
      <c r="AE81" s="159">
        <f t="shared" si="21"/>
        <v>0.53000000000000114</v>
      </c>
      <c r="AF81" s="159">
        <f t="shared" si="21"/>
        <v>-0.70000000000000284</v>
      </c>
      <c r="AG81" s="159">
        <f t="shared" si="21"/>
        <v>-1.75</v>
      </c>
      <c r="AH81" s="159">
        <f t="shared" si="21"/>
        <v>2.1599999999999966</v>
      </c>
      <c r="AI81" s="159">
        <f t="shared" si="21"/>
        <v>-5.9999999999995168E-2</v>
      </c>
      <c r="AJ81" s="159">
        <f t="shared" si="21"/>
        <v>-7.0000000000000284E-2</v>
      </c>
      <c r="AK81" s="159">
        <f t="shared" si="21"/>
        <v>-0.30000000000000426</v>
      </c>
      <c r="AL81" s="159">
        <f t="shared" si="21"/>
        <v>-1.279999999999994</v>
      </c>
    </row>
    <row r="82" spans="1:38" x14ac:dyDescent="0.2">
      <c r="A82" s="81">
        <v>375129099151601</v>
      </c>
      <c r="B82" s="80" t="s">
        <v>113</v>
      </c>
      <c r="C82" s="85">
        <v>44.49</v>
      </c>
      <c r="D82" s="85">
        <v>44.36</v>
      </c>
      <c r="E82" s="85">
        <v>43.5</v>
      </c>
      <c r="F82" s="85">
        <v>42.9</v>
      </c>
      <c r="G82" s="85">
        <v>43.7</v>
      </c>
      <c r="H82" s="85">
        <v>43.94</v>
      </c>
      <c r="I82" s="85">
        <v>46.49</v>
      </c>
      <c r="J82" s="85">
        <v>48.09</v>
      </c>
      <c r="K82" s="85">
        <v>47.78</v>
      </c>
      <c r="L82" s="85">
        <v>49.64</v>
      </c>
      <c r="M82" s="85">
        <v>50.02</v>
      </c>
      <c r="N82" s="85">
        <v>50.42</v>
      </c>
      <c r="O82" s="85">
        <v>52.55</v>
      </c>
      <c r="P82" s="85">
        <v>51.29</v>
      </c>
      <c r="Q82" s="86">
        <v>52.21</v>
      </c>
      <c r="R82" s="86">
        <v>51.62</v>
      </c>
      <c r="S82" s="86">
        <v>51.83</v>
      </c>
      <c r="T82" s="86">
        <v>54.92</v>
      </c>
      <c r="V82" s="159">
        <f t="shared" si="22"/>
        <v>0.13000000000000256</v>
      </c>
      <c r="W82" s="159">
        <f t="shared" si="21"/>
        <v>0.85999999999999943</v>
      </c>
      <c r="X82" s="159">
        <f t="shared" si="21"/>
        <v>0.60000000000000142</v>
      </c>
      <c r="Y82" s="159">
        <f t="shared" si="21"/>
        <v>-0.80000000000000426</v>
      </c>
      <c r="Z82" s="159">
        <f t="shared" si="21"/>
        <v>-0.23999999999999488</v>
      </c>
      <c r="AA82" s="159">
        <f t="shared" si="21"/>
        <v>-2.5500000000000043</v>
      </c>
      <c r="AB82" s="159">
        <f t="shared" si="21"/>
        <v>-1.6000000000000014</v>
      </c>
      <c r="AC82" s="159">
        <f t="shared" si="21"/>
        <v>0.31000000000000227</v>
      </c>
      <c r="AD82" s="159">
        <f t="shared" si="21"/>
        <v>-1.8599999999999994</v>
      </c>
      <c r="AE82" s="159">
        <f t="shared" si="21"/>
        <v>-0.38000000000000256</v>
      </c>
      <c r="AF82" s="159">
        <f t="shared" si="21"/>
        <v>-0.39999999999999858</v>
      </c>
      <c r="AG82" s="159">
        <f t="shared" si="21"/>
        <v>-2.1299999999999955</v>
      </c>
      <c r="AH82" s="159">
        <f t="shared" si="21"/>
        <v>1.259999999999998</v>
      </c>
      <c r="AI82" s="159">
        <f t="shared" si="21"/>
        <v>-0.92000000000000171</v>
      </c>
      <c r="AJ82" s="159">
        <f t="shared" si="21"/>
        <v>0.59000000000000341</v>
      </c>
      <c r="AK82" s="159">
        <f t="shared" si="21"/>
        <v>-0.21000000000000085</v>
      </c>
      <c r="AL82" s="159">
        <f t="shared" si="21"/>
        <v>-3.0900000000000034</v>
      </c>
    </row>
    <row r="83" spans="1:38" x14ac:dyDescent="0.2">
      <c r="A83" s="81">
        <v>375008099131601</v>
      </c>
      <c r="B83" s="80" t="s">
        <v>114</v>
      </c>
      <c r="C83" s="85">
        <v>27.99</v>
      </c>
      <c r="D83" s="85">
        <v>27.2</v>
      </c>
      <c r="E83" s="85">
        <v>25.62</v>
      </c>
      <c r="F83" s="85">
        <v>27.49</v>
      </c>
      <c r="G83" s="85">
        <v>25.33</v>
      </c>
      <c r="H83" s="85">
        <v>23.93</v>
      </c>
      <c r="I83" s="85">
        <v>23.98</v>
      </c>
      <c r="J83" s="85">
        <v>30.58</v>
      </c>
      <c r="K83" s="85">
        <v>33.47</v>
      </c>
      <c r="L83" s="85">
        <v>32.33</v>
      </c>
      <c r="M83" s="85">
        <v>33.450000000000003</v>
      </c>
      <c r="N83" s="85">
        <v>34.270000000000003</v>
      </c>
      <c r="O83" s="85">
        <v>36.65</v>
      </c>
      <c r="P83" s="85">
        <v>33.659999999999997</v>
      </c>
      <c r="Q83" s="86">
        <v>34.06</v>
      </c>
      <c r="R83" s="86">
        <v>34.19</v>
      </c>
      <c r="S83" s="86">
        <v>33.39</v>
      </c>
      <c r="T83" s="86">
        <v>36.909999999999997</v>
      </c>
      <c r="V83" s="159">
        <f t="shared" si="22"/>
        <v>0.78999999999999915</v>
      </c>
      <c r="W83" s="159">
        <f t="shared" si="21"/>
        <v>1.5799999999999983</v>
      </c>
      <c r="X83" s="159">
        <f t="shared" si="21"/>
        <v>-1.8699999999999974</v>
      </c>
      <c r="Y83" s="159">
        <f t="shared" si="21"/>
        <v>2.16</v>
      </c>
      <c r="Z83" s="159">
        <f t="shared" si="21"/>
        <v>1.3999999999999986</v>
      </c>
      <c r="AA83" s="159">
        <f t="shared" si="21"/>
        <v>-5.0000000000000711E-2</v>
      </c>
      <c r="AB83" s="159">
        <f t="shared" si="21"/>
        <v>-6.5999999999999979</v>
      </c>
      <c r="AC83" s="159">
        <f t="shared" si="21"/>
        <v>-2.8900000000000006</v>
      </c>
      <c r="AD83" s="159">
        <f t="shared" si="21"/>
        <v>1.1400000000000006</v>
      </c>
      <c r="AE83" s="159">
        <f t="shared" si="21"/>
        <v>-1.1200000000000045</v>
      </c>
      <c r="AF83" s="159">
        <f t="shared" si="21"/>
        <v>-0.82000000000000028</v>
      </c>
      <c r="AG83" s="159">
        <f t="shared" si="21"/>
        <v>-2.3799999999999955</v>
      </c>
      <c r="AH83" s="159">
        <f t="shared" si="21"/>
        <v>2.990000000000002</v>
      </c>
      <c r="AI83" s="159">
        <f t="shared" si="21"/>
        <v>-0.40000000000000568</v>
      </c>
      <c r="AJ83" s="159">
        <f t="shared" si="21"/>
        <v>-0.12999999999999545</v>
      </c>
      <c r="AK83" s="159">
        <f t="shared" si="21"/>
        <v>0.79999999999999716</v>
      </c>
      <c r="AL83" s="159">
        <f t="shared" si="21"/>
        <v>-3.519999999999996</v>
      </c>
    </row>
    <row r="84" spans="1:38" x14ac:dyDescent="0.2">
      <c r="A84" s="81">
        <v>375217099074101</v>
      </c>
      <c r="B84" s="80" t="s">
        <v>115</v>
      </c>
      <c r="C84" s="85"/>
      <c r="D84" s="85">
        <v>28.99</v>
      </c>
      <c r="E84" s="85">
        <v>26.66</v>
      </c>
      <c r="F84" s="85">
        <v>23.6</v>
      </c>
      <c r="G84" s="85">
        <v>24.6</v>
      </c>
      <c r="H84" s="85">
        <v>25.08</v>
      </c>
      <c r="I84" s="85">
        <v>25.93</v>
      </c>
      <c r="J84" s="85">
        <v>27.7</v>
      </c>
      <c r="K84" s="85">
        <v>30.68</v>
      </c>
      <c r="L84" s="85">
        <v>31.38</v>
      </c>
      <c r="M84" s="85">
        <v>33.729999999999997</v>
      </c>
      <c r="N84" s="85">
        <v>33.75</v>
      </c>
      <c r="O84" s="85">
        <v>35.020000000000003</v>
      </c>
      <c r="P84" s="85">
        <v>31.25</v>
      </c>
      <c r="Q84" s="86">
        <v>29.58</v>
      </c>
      <c r="R84" s="86">
        <v>31.26</v>
      </c>
      <c r="S84" s="86"/>
      <c r="T84" s="86">
        <v>34</v>
      </c>
      <c r="V84" s="159"/>
      <c r="W84" s="159">
        <f t="shared" si="21"/>
        <v>2.3299999999999983</v>
      </c>
      <c r="X84" s="159">
        <f t="shared" si="21"/>
        <v>3.0599999999999987</v>
      </c>
      <c r="Y84" s="159">
        <f t="shared" si="21"/>
        <v>-1</v>
      </c>
      <c r="Z84" s="159">
        <f t="shared" si="21"/>
        <v>-0.47999999999999687</v>
      </c>
      <c r="AA84" s="159">
        <f t="shared" si="21"/>
        <v>-0.85000000000000142</v>
      </c>
      <c r="AB84" s="159">
        <f t="shared" si="21"/>
        <v>-1.7699999999999996</v>
      </c>
      <c r="AC84" s="159">
        <f t="shared" si="21"/>
        <v>-2.9800000000000004</v>
      </c>
      <c r="AD84" s="159">
        <f t="shared" si="21"/>
        <v>-0.69999999999999929</v>
      </c>
      <c r="AE84" s="159">
        <f t="shared" si="21"/>
        <v>-2.3499999999999979</v>
      </c>
      <c r="AF84" s="159">
        <f t="shared" si="21"/>
        <v>-2.0000000000003126E-2</v>
      </c>
      <c r="AG84" s="159">
        <f t="shared" si="21"/>
        <v>-1.2700000000000031</v>
      </c>
      <c r="AH84" s="159">
        <f t="shared" si="21"/>
        <v>3.7700000000000031</v>
      </c>
      <c r="AI84" s="159">
        <f t="shared" si="21"/>
        <v>1.6700000000000017</v>
      </c>
      <c r="AJ84" s="159">
        <f t="shared" si="21"/>
        <v>-1.6800000000000033</v>
      </c>
      <c r="AK84" s="159"/>
      <c r="AL84" s="159"/>
    </row>
    <row r="85" spans="1:38" x14ac:dyDescent="0.2">
      <c r="A85" s="81">
        <v>374428099260501</v>
      </c>
      <c r="B85" s="80" t="s">
        <v>116</v>
      </c>
      <c r="C85" s="87">
        <v>42.67</v>
      </c>
      <c r="D85" s="87">
        <v>42.1</v>
      </c>
      <c r="E85" s="87">
        <v>40.78</v>
      </c>
      <c r="F85" s="87">
        <v>40.56</v>
      </c>
      <c r="G85" s="87">
        <v>41.35</v>
      </c>
      <c r="H85" s="87">
        <v>40.75</v>
      </c>
      <c r="I85" s="87">
        <v>41.4</v>
      </c>
      <c r="J85" s="87">
        <v>43.24</v>
      </c>
      <c r="K85" s="87">
        <v>43.57</v>
      </c>
      <c r="L85" s="87">
        <v>44.53</v>
      </c>
      <c r="M85" s="87">
        <v>45.5</v>
      </c>
      <c r="N85" s="87">
        <v>46.48</v>
      </c>
      <c r="O85" s="87">
        <v>48.12</v>
      </c>
      <c r="P85" s="87">
        <v>46.34</v>
      </c>
      <c r="Q85" s="87">
        <v>46.92</v>
      </c>
      <c r="R85" s="87">
        <v>47.28</v>
      </c>
      <c r="S85" s="87">
        <v>47.75</v>
      </c>
      <c r="T85" s="87">
        <v>49.63</v>
      </c>
      <c r="V85" s="159">
        <f t="shared" si="22"/>
        <v>0.57000000000000028</v>
      </c>
      <c r="W85" s="159">
        <f t="shared" si="21"/>
        <v>1.3200000000000003</v>
      </c>
      <c r="X85" s="159">
        <f t="shared" si="21"/>
        <v>0.21999999999999886</v>
      </c>
      <c r="Y85" s="159">
        <f t="shared" si="21"/>
        <v>-0.78999999999999915</v>
      </c>
      <c r="Z85" s="159">
        <f t="shared" si="21"/>
        <v>0.60000000000000142</v>
      </c>
      <c r="AA85" s="159">
        <f t="shared" si="21"/>
        <v>-0.64999999999999858</v>
      </c>
      <c r="AB85" s="159">
        <f t="shared" si="21"/>
        <v>-1.8400000000000034</v>
      </c>
      <c r="AC85" s="159">
        <f t="shared" si="21"/>
        <v>-0.32999999999999829</v>
      </c>
      <c r="AD85" s="159">
        <f t="shared" si="21"/>
        <v>-0.96000000000000085</v>
      </c>
      <c r="AE85" s="159">
        <f t="shared" si="21"/>
        <v>-0.96999999999999886</v>
      </c>
      <c r="AF85" s="159">
        <f t="shared" si="21"/>
        <v>-0.97999999999999687</v>
      </c>
      <c r="AG85" s="159">
        <f t="shared" si="21"/>
        <v>-1.6400000000000006</v>
      </c>
      <c r="AH85" s="159">
        <f t="shared" si="21"/>
        <v>1.779999999999994</v>
      </c>
      <c r="AI85" s="159">
        <f t="shared" si="21"/>
        <v>-0.57999999999999829</v>
      </c>
      <c r="AJ85" s="159">
        <f t="shared" si="21"/>
        <v>-0.35999999999999943</v>
      </c>
      <c r="AK85" s="159">
        <f t="shared" si="21"/>
        <v>-0.46999999999999886</v>
      </c>
      <c r="AL85" s="159">
        <f t="shared" si="21"/>
        <v>-1.8800000000000026</v>
      </c>
    </row>
    <row r="86" spans="1:38" x14ac:dyDescent="0.2">
      <c r="A86" s="81">
        <v>374844099183101</v>
      </c>
      <c r="B86" s="80" t="s">
        <v>117</v>
      </c>
      <c r="C86" s="85">
        <v>43.16</v>
      </c>
      <c r="D86" s="85">
        <v>43.89</v>
      </c>
      <c r="E86" s="85">
        <v>42.83</v>
      </c>
      <c r="F86" s="85">
        <v>42.15</v>
      </c>
      <c r="G86" s="85">
        <v>43.34</v>
      </c>
      <c r="H86" s="85">
        <v>43.31</v>
      </c>
      <c r="I86" s="85">
        <v>43.56</v>
      </c>
      <c r="J86" s="85">
        <v>47.71</v>
      </c>
      <c r="K86" s="85">
        <v>47.03</v>
      </c>
      <c r="L86" s="85">
        <v>47.43</v>
      </c>
      <c r="M86" s="85">
        <v>48.98</v>
      </c>
      <c r="N86" s="85">
        <v>44.25</v>
      </c>
      <c r="O86" s="85">
        <v>50.55</v>
      </c>
      <c r="P86" s="85">
        <v>49.77</v>
      </c>
      <c r="Q86" s="86">
        <v>50.24</v>
      </c>
      <c r="R86" s="86">
        <v>50.51</v>
      </c>
      <c r="S86" s="86"/>
      <c r="T86" s="86"/>
      <c r="V86" s="159">
        <f t="shared" si="22"/>
        <v>-0.73000000000000398</v>
      </c>
      <c r="W86" s="159">
        <f t="shared" si="21"/>
        <v>1.0600000000000023</v>
      </c>
      <c r="X86" s="159">
        <f t="shared" si="21"/>
        <v>0.67999999999999972</v>
      </c>
      <c r="Y86" s="159">
        <f t="shared" si="21"/>
        <v>-1.1900000000000048</v>
      </c>
      <c r="Z86" s="159">
        <f t="shared" si="21"/>
        <v>3.0000000000001137E-2</v>
      </c>
      <c r="AA86" s="159">
        <f t="shared" si="21"/>
        <v>-0.25</v>
      </c>
      <c r="AB86" s="159">
        <f t="shared" si="21"/>
        <v>-4.1499999999999986</v>
      </c>
      <c r="AC86" s="159">
        <f t="shared" si="21"/>
        <v>0.67999999999999972</v>
      </c>
      <c r="AD86" s="159">
        <f t="shared" si="21"/>
        <v>-0.39999999999999858</v>
      </c>
      <c r="AE86" s="159">
        <f t="shared" si="21"/>
        <v>-1.5499999999999972</v>
      </c>
      <c r="AF86" s="159">
        <f t="shared" si="21"/>
        <v>4.7299999999999969</v>
      </c>
      <c r="AG86" s="159">
        <f t="shared" si="21"/>
        <v>-6.2999999999999972</v>
      </c>
      <c r="AH86" s="159">
        <f t="shared" si="21"/>
        <v>0.77999999999999403</v>
      </c>
      <c r="AI86" s="159">
        <f t="shared" si="21"/>
        <v>-0.46999999999999886</v>
      </c>
      <c r="AJ86" s="159">
        <f t="shared" si="21"/>
        <v>-0.26999999999999602</v>
      </c>
      <c r="AK86" s="159"/>
      <c r="AL86" s="159"/>
    </row>
    <row r="87" spans="1:38" x14ac:dyDescent="0.2">
      <c r="A87" s="81">
        <v>374844099183102</v>
      </c>
      <c r="B87" s="80" t="s">
        <v>118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6"/>
      <c r="R87" s="86"/>
      <c r="S87" s="86">
        <v>51.72</v>
      </c>
      <c r="T87" s="86">
        <v>53.17</v>
      </c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>
        <f t="shared" si="21"/>
        <v>-1.4500000000000028</v>
      </c>
    </row>
    <row r="88" spans="1:38" x14ac:dyDescent="0.2">
      <c r="A88" s="81">
        <v>374637099163101</v>
      </c>
      <c r="B88" s="80" t="s">
        <v>119</v>
      </c>
      <c r="C88" s="85">
        <v>37.299999999999997</v>
      </c>
      <c r="D88" s="85">
        <v>37.08</v>
      </c>
      <c r="E88" s="85">
        <v>36.15</v>
      </c>
      <c r="F88" s="85">
        <v>35.270000000000003</v>
      </c>
      <c r="G88" s="85">
        <v>35.840000000000003</v>
      </c>
      <c r="H88" s="85">
        <v>36.57</v>
      </c>
      <c r="I88" s="85">
        <v>36.880000000000003</v>
      </c>
      <c r="J88" s="85">
        <v>38.01</v>
      </c>
      <c r="K88" s="85">
        <v>39.729999999999997</v>
      </c>
      <c r="L88" s="85">
        <v>41.4</v>
      </c>
      <c r="M88" s="85">
        <v>42.57</v>
      </c>
      <c r="N88" s="85">
        <v>43.54</v>
      </c>
      <c r="O88" s="85">
        <v>44.88</v>
      </c>
      <c r="P88" s="85">
        <v>44.18</v>
      </c>
      <c r="Q88" s="86">
        <v>44.47</v>
      </c>
      <c r="R88" s="86">
        <v>44.37</v>
      </c>
      <c r="S88" s="86">
        <v>44.51</v>
      </c>
      <c r="T88" s="86">
        <v>46.04</v>
      </c>
      <c r="V88" s="159">
        <f t="shared" si="22"/>
        <v>0.21999999999999886</v>
      </c>
      <c r="W88" s="159">
        <f t="shared" si="21"/>
        <v>0.92999999999999972</v>
      </c>
      <c r="X88" s="159">
        <f t="shared" si="21"/>
        <v>0.87999999999999545</v>
      </c>
      <c r="Y88" s="159">
        <f t="shared" si="21"/>
        <v>-0.57000000000000028</v>
      </c>
      <c r="Z88" s="159">
        <f t="shared" si="21"/>
        <v>-0.72999999999999687</v>
      </c>
      <c r="AA88" s="159">
        <f t="shared" si="21"/>
        <v>-0.31000000000000227</v>
      </c>
      <c r="AB88" s="159">
        <f t="shared" si="21"/>
        <v>-1.1299999999999955</v>
      </c>
      <c r="AC88" s="159">
        <f t="shared" si="21"/>
        <v>-1.7199999999999989</v>
      </c>
      <c r="AD88" s="159">
        <f t="shared" si="21"/>
        <v>-1.6700000000000017</v>
      </c>
      <c r="AE88" s="159">
        <f t="shared" si="21"/>
        <v>-1.1700000000000017</v>
      </c>
      <c r="AF88" s="159">
        <f t="shared" si="21"/>
        <v>-0.96999999999999886</v>
      </c>
      <c r="AG88" s="159">
        <f t="shared" si="21"/>
        <v>-1.3400000000000034</v>
      </c>
      <c r="AH88" s="159">
        <f t="shared" si="21"/>
        <v>0.70000000000000284</v>
      </c>
      <c r="AI88" s="159">
        <f t="shared" si="21"/>
        <v>-0.28999999999999915</v>
      </c>
      <c r="AJ88" s="159">
        <f t="shared" si="21"/>
        <v>0.10000000000000142</v>
      </c>
      <c r="AK88" s="159">
        <f t="shared" si="21"/>
        <v>-0.14000000000000057</v>
      </c>
      <c r="AL88" s="159">
        <f t="shared" si="21"/>
        <v>-1.5300000000000011</v>
      </c>
    </row>
    <row r="89" spans="1:38" x14ac:dyDescent="0.2">
      <c r="A89" s="81">
        <v>374434099133401</v>
      </c>
      <c r="B89" s="80" t="s">
        <v>120</v>
      </c>
      <c r="C89" s="88">
        <v>56.12</v>
      </c>
      <c r="D89" s="88">
        <v>47.84</v>
      </c>
      <c r="E89" s="88">
        <v>47.2</v>
      </c>
      <c r="F89" s="88">
        <v>44.2</v>
      </c>
      <c r="G89" s="88">
        <v>44.47</v>
      </c>
      <c r="H89" s="88">
        <v>45.27</v>
      </c>
      <c r="I89" s="88">
        <v>45.98</v>
      </c>
      <c r="J89" s="88">
        <v>47.36</v>
      </c>
      <c r="K89" s="88">
        <v>49.6</v>
      </c>
      <c r="L89" s="88">
        <v>51.38</v>
      </c>
      <c r="M89" s="88">
        <v>48.8</v>
      </c>
      <c r="N89" s="88">
        <v>54.54</v>
      </c>
      <c r="O89" s="88">
        <v>60.07</v>
      </c>
      <c r="P89" s="88">
        <v>53.64</v>
      </c>
      <c r="Q89" s="88">
        <v>53.97</v>
      </c>
      <c r="R89" s="88">
        <v>53.71</v>
      </c>
      <c r="S89" s="88">
        <v>54.11</v>
      </c>
      <c r="T89" s="88">
        <v>56.84</v>
      </c>
      <c r="V89" s="159">
        <f t="shared" si="22"/>
        <v>8.279999999999994</v>
      </c>
      <c r="W89" s="159">
        <f t="shared" si="21"/>
        <v>0.64000000000000057</v>
      </c>
      <c r="X89" s="159">
        <f t="shared" si="21"/>
        <v>3</v>
      </c>
      <c r="Y89" s="159">
        <f t="shared" si="21"/>
        <v>-0.26999999999999602</v>
      </c>
      <c r="Z89" s="159">
        <f t="shared" si="21"/>
        <v>-0.80000000000000426</v>
      </c>
      <c r="AA89" s="159">
        <f t="shared" si="21"/>
        <v>-0.70999999999999375</v>
      </c>
      <c r="AB89" s="159">
        <f t="shared" si="21"/>
        <v>-1.3800000000000026</v>
      </c>
      <c r="AC89" s="159">
        <f t="shared" si="21"/>
        <v>-2.240000000000002</v>
      </c>
      <c r="AD89" s="159">
        <f t="shared" si="21"/>
        <v>-1.7800000000000011</v>
      </c>
      <c r="AE89" s="159">
        <f t="shared" si="21"/>
        <v>2.5800000000000054</v>
      </c>
      <c r="AF89" s="159">
        <f t="shared" si="21"/>
        <v>-5.740000000000002</v>
      </c>
      <c r="AG89" s="159">
        <f t="shared" si="21"/>
        <v>-5.5300000000000011</v>
      </c>
      <c r="AH89" s="159">
        <f t="shared" si="21"/>
        <v>6.43</v>
      </c>
      <c r="AI89" s="159">
        <f t="shared" si="21"/>
        <v>-0.32999999999999829</v>
      </c>
      <c r="AJ89" s="159">
        <f t="shared" si="21"/>
        <v>0.25999999999999801</v>
      </c>
      <c r="AK89" s="159">
        <f t="shared" si="21"/>
        <v>-0.39999999999999858</v>
      </c>
      <c r="AL89" s="159">
        <f t="shared" si="21"/>
        <v>-2.730000000000004</v>
      </c>
    </row>
    <row r="90" spans="1:38" x14ac:dyDescent="0.2">
      <c r="A90" s="81">
        <v>375826099022201</v>
      </c>
      <c r="B90" s="80" t="s">
        <v>121</v>
      </c>
      <c r="C90" s="85">
        <v>28.9</v>
      </c>
      <c r="D90" s="85">
        <v>26.08</v>
      </c>
      <c r="E90" s="85">
        <v>22.28</v>
      </c>
      <c r="F90" s="85">
        <v>21.16</v>
      </c>
      <c r="G90" s="85">
        <v>21.03</v>
      </c>
      <c r="H90" s="85">
        <v>21.92</v>
      </c>
      <c r="I90" s="85">
        <v>22</v>
      </c>
      <c r="J90" s="85">
        <v>22.26</v>
      </c>
      <c r="K90" s="85">
        <v>26.4</v>
      </c>
      <c r="L90" s="85">
        <v>29.04</v>
      </c>
      <c r="M90" s="85">
        <v>29.23</v>
      </c>
      <c r="N90" s="85">
        <v>29.34</v>
      </c>
      <c r="O90" s="85">
        <v>31.69</v>
      </c>
      <c r="P90" s="85">
        <v>25.92</v>
      </c>
      <c r="Q90" s="86">
        <v>24.07</v>
      </c>
      <c r="R90" s="86">
        <v>22.63</v>
      </c>
      <c r="S90" s="86">
        <v>23.08</v>
      </c>
      <c r="T90" s="86">
        <v>27.12</v>
      </c>
      <c r="V90" s="159">
        <f t="shared" si="22"/>
        <v>2.8200000000000003</v>
      </c>
      <c r="W90" s="159">
        <f t="shared" si="21"/>
        <v>3.7999999999999972</v>
      </c>
      <c r="X90" s="159">
        <f t="shared" si="21"/>
        <v>1.120000000000001</v>
      </c>
      <c r="Y90" s="159">
        <f t="shared" si="21"/>
        <v>0.12999999999999901</v>
      </c>
      <c r="Z90" s="159">
        <f t="shared" si="21"/>
        <v>-0.89000000000000057</v>
      </c>
      <c r="AA90" s="159">
        <f t="shared" si="21"/>
        <v>-7.9999999999998295E-2</v>
      </c>
      <c r="AB90" s="159">
        <f t="shared" si="21"/>
        <v>-0.26000000000000156</v>
      </c>
      <c r="AC90" s="159">
        <f t="shared" si="21"/>
        <v>-4.139999999999997</v>
      </c>
      <c r="AD90" s="159">
        <f t="shared" si="21"/>
        <v>-2.6400000000000006</v>
      </c>
      <c r="AE90" s="159">
        <f t="shared" si="21"/>
        <v>-0.19000000000000128</v>
      </c>
      <c r="AF90" s="159">
        <f t="shared" si="21"/>
        <v>-0.10999999999999943</v>
      </c>
      <c r="AG90" s="159">
        <f t="shared" si="21"/>
        <v>-2.3500000000000014</v>
      </c>
      <c r="AH90" s="159">
        <f t="shared" si="21"/>
        <v>5.77</v>
      </c>
      <c r="AI90" s="159">
        <f t="shared" si="21"/>
        <v>1.8500000000000014</v>
      </c>
      <c r="AJ90" s="159">
        <f t="shared" si="21"/>
        <v>1.4400000000000013</v>
      </c>
      <c r="AK90" s="159">
        <f t="shared" si="21"/>
        <v>-0.44999999999999929</v>
      </c>
      <c r="AL90" s="159">
        <f t="shared" si="21"/>
        <v>-4.0400000000000027</v>
      </c>
    </row>
    <row r="91" spans="1:38" x14ac:dyDescent="0.2">
      <c r="A91" s="81">
        <v>375733099034401</v>
      </c>
      <c r="B91" s="80" t="s">
        <v>122</v>
      </c>
      <c r="C91" s="89">
        <v>25.05</v>
      </c>
      <c r="D91" s="89">
        <v>22.64</v>
      </c>
      <c r="E91" s="89">
        <v>18.38</v>
      </c>
      <c r="F91" s="89">
        <v>17.420000000000002</v>
      </c>
      <c r="G91" s="89">
        <v>24.4</v>
      </c>
      <c r="H91" s="89">
        <v>17.649999999999999</v>
      </c>
      <c r="I91" s="89">
        <v>17.809999999999999</v>
      </c>
      <c r="J91" s="89">
        <v>19.13</v>
      </c>
      <c r="K91" s="89">
        <v>23.66</v>
      </c>
      <c r="L91" s="89">
        <v>27.05</v>
      </c>
      <c r="M91" s="89">
        <v>26.4</v>
      </c>
      <c r="N91" s="89">
        <v>26.27</v>
      </c>
      <c r="O91" s="89">
        <v>26.95</v>
      </c>
      <c r="P91" s="89">
        <v>23.2</v>
      </c>
      <c r="Q91" s="89">
        <v>20.62</v>
      </c>
      <c r="R91" s="89">
        <v>20.8</v>
      </c>
      <c r="S91" s="89">
        <v>20.02</v>
      </c>
      <c r="T91" s="89">
        <v>25.06</v>
      </c>
      <c r="V91" s="159">
        <f t="shared" si="22"/>
        <v>2.41</v>
      </c>
      <c r="W91" s="159">
        <f t="shared" si="21"/>
        <v>4.2600000000000016</v>
      </c>
      <c r="X91" s="159">
        <f t="shared" si="21"/>
        <v>0.9599999999999973</v>
      </c>
      <c r="Y91" s="159">
        <f t="shared" si="21"/>
        <v>-6.9799999999999969</v>
      </c>
      <c r="Z91" s="159">
        <f t="shared" si="21"/>
        <v>6.75</v>
      </c>
      <c r="AA91" s="159">
        <f t="shared" si="21"/>
        <v>-0.16000000000000014</v>
      </c>
      <c r="AB91" s="159">
        <f t="shared" si="21"/>
        <v>-1.3200000000000003</v>
      </c>
      <c r="AC91" s="159">
        <f t="shared" si="21"/>
        <v>-4.5300000000000011</v>
      </c>
      <c r="AD91" s="159">
        <f t="shared" si="21"/>
        <v>-3.3900000000000006</v>
      </c>
      <c r="AE91" s="159">
        <f t="shared" si="21"/>
        <v>0.65000000000000213</v>
      </c>
      <c r="AF91" s="159">
        <f t="shared" si="21"/>
        <v>0.12999999999999901</v>
      </c>
      <c r="AG91" s="159">
        <f t="shared" si="21"/>
        <v>-0.67999999999999972</v>
      </c>
      <c r="AH91" s="159">
        <f t="shared" si="21"/>
        <v>3.75</v>
      </c>
      <c r="AI91" s="159">
        <f t="shared" si="21"/>
        <v>2.5799999999999983</v>
      </c>
      <c r="AJ91" s="159">
        <f t="shared" si="21"/>
        <v>-0.17999999999999972</v>
      </c>
      <c r="AK91" s="159">
        <f t="shared" si="21"/>
        <v>0.78000000000000114</v>
      </c>
      <c r="AL91" s="159">
        <f t="shared" si="21"/>
        <v>-5.0399999999999991</v>
      </c>
    </row>
    <row r="92" spans="1:38" x14ac:dyDescent="0.2">
      <c r="A92" s="81">
        <v>375436099032701</v>
      </c>
      <c r="B92" s="80" t="s">
        <v>123</v>
      </c>
      <c r="C92" s="90">
        <v>26.7</v>
      </c>
      <c r="D92" s="90">
        <v>23.45</v>
      </c>
      <c r="E92" s="90">
        <v>19.57</v>
      </c>
      <c r="F92" s="90">
        <v>16.21</v>
      </c>
      <c r="G92" s="90">
        <v>15.39</v>
      </c>
      <c r="H92" s="90">
        <v>17.86</v>
      </c>
      <c r="I92" s="90">
        <v>17.100000000000001</v>
      </c>
      <c r="J92" s="90">
        <v>21.47</v>
      </c>
      <c r="K92" s="90">
        <v>24.96</v>
      </c>
      <c r="L92" s="90">
        <v>27.83</v>
      </c>
      <c r="M92" s="90">
        <v>27.89</v>
      </c>
      <c r="N92" s="90">
        <v>27.33</v>
      </c>
      <c r="O92" s="90">
        <v>29.41</v>
      </c>
      <c r="P92" s="90">
        <v>24.9</v>
      </c>
      <c r="Q92" s="91">
        <v>24.38</v>
      </c>
      <c r="R92" s="91">
        <v>22.44</v>
      </c>
      <c r="S92" s="91">
        <v>21.47</v>
      </c>
      <c r="T92" s="91">
        <v>25.55</v>
      </c>
      <c r="V92" s="159">
        <f t="shared" si="22"/>
        <v>3.25</v>
      </c>
      <c r="W92" s="159">
        <f t="shared" si="21"/>
        <v>3.879999999999999</v>
      </c>
      <c r="X92" s="159">
        <f t="shared" si="21"/>
        <v>3.3599999999999994</v>
      </c>
      <c r="Y92" s="159">
        <f t="shared" si="21"/>
        <v>0.82000000000000028</v>
      </c>
      <c r="Z92" s="159">
        <f t="shared" si="21"/>
        <v>-2.4699999999999989</v>
      </c>
      <c r="AA92" s="159">
        <f t="shared" si="21"/>
        <v>0.75999999999999801</v>
      </c>
      <c r="AB92" s="159">
        <f t="shared" si="21"/>
        <v>-4.3699999999999974</v>
      </c>
      <c r="AC92" s="159">
        <f t="shared" si="21"/>
        <v>-3.490000000000002</v>
      </c>
      <c r="AD92" s="159">
        <f t="shared" si="21"/>
        <v>-2.8699999999999974</v>
      </c>
      <c r="AE92" s="159">
        <f t="shared" si="21"/>
        <v>-6.0000000000002274E-2</v>
      </c>
      <c r="AF92" s="159">
        <f t="shared" si="21"/>
        <v>0.56000000000000227</v>
      </c>
      <c r="AG92" s="159">
        <f t="shared" si="21"/>
        <v>-2.0800000000000018</v>
      </c>
      <c r="AH92" s="159">
        <f t="shared" si="21"/>
        <v>4.5100000000000016</v>
      </c>
      <c r="AI92" s="159">
        <f t="shared" si="21"/>
        <v>0.51999999999999957</v>
      </c>
      <c r="AJ92" s="159">
        <f t="shared" si="21"/>
        <v>1.9399999999999977</v>
      </c>
      <c r="AK92" s="159">
        <f t="shared" si="21"/>
        <v>0.97000000000000242</v>
      </c>
      <c r="AL92" s="159">
        <f t="shared" si="21"/>
        <v>-4.0800000000000018</v>
      </c>
    </row>
    <row r="93" spans="1:38" x14ac:dyDescent="0.2">
      <c r="A93" s="81">
        <v>375211099012402</v>
      </c>
      <c r="B93" s="80" t="s">
        <v>124</v>
      </c>
      <c r="C93" s="85">
        <v>19.55</v>
      </c>
      <c r="D93" s="85">
        <v>16.559999999999999</v>
      </c>
      <c r="E93" s="85">
        <v>10.46</v>
      </c>
      <c r="F93" s="85">
        <v>8.49</v>
      </c>
      <c r="G93" s="85">
        <v>12.27</v>
      </c>
      <c r="H93" s="85">
        <v>14.18</v>
      </c>
      <c r="I93" s="85">
        <v>14.09</v>
      </c>
      <c r="J93" s="85">
        <v>16.78</v>
      </c>
      <c r="K93" s="85">
        <v>19.440000000000001</v>
      </c>
      <c r="L93" s="85">
        <v>21.46</v>
      </c>
      <c r="M93" s="85">
        <v>21</v>
      </c>
      <c r="N93" s="85">
        <v>20.48</v>
      </c>
      <c r="O93" s="85">
        <v>23.2</v>
      </c>
      <c r="P93" s="85">
        <v>17.850000000000001</v>
      </c>
      <c r="Q93" s="86">
        <v>15.91</v>
      </c>
      <c r="R93" s="86">
        <v>15.49</v>
      </c>
      <c r="S93" s="86">
        <v>14.08</v>
      </c>
      <c r="T93" s="86">
        <v>19.61</v>
      </c>
      <c r="V93" s="159">
        <f t="shared" si="22"/>
        <v>2.990000000000002</v>
      </c>
      <c r="W93" s="159">
        <f t="shared" si="21"/>
        <v>6.0999999999999979</v>
      </c>
      <c r="X93" s="159">
        <f t="shared" si="21"/>
        <v>1.9700000000000006</v>
      </c>
      <c r="Y93" s="159">
        <f t="shared" si="21"/>
        <v>-3.7799999999999994</v>
      </c>
      <c r="Z93" s="159">
        <f t="shared" si="21"/>
        <v>-1.9100000000000001</v>
      </c>
      <c r="AA93" s="159">
        <f t="shared" si="21"/>
        <v>8.9999999999999858E-2</v>
      </c>
      <c r="AB93" s="159">
        <f t="shared" si="21"/>
        <v>-2.6900000000000013</v>
      </c>
      <c r="AC93" s="159">
        <f t="shared" si="21"/>
        <v>-2.66</v>
      </c>
      <c r="AD93" s="159">
        <f t="shared" si="21"/>
        <v>-2.0199999999999996</v>
      </c>
      <c r="AE93" s="159">
        <f t="shared" si="21"/>
        <v>0.46000000000000085</v>
      </c>
      <c r="AF93" s="159">
        <f t="shared" si="21"/>
        <v>0.51999999999999957</v>
      </c>
      <c r="AG93" s="159">
        <f t="shared" si="21"/>
        <v>-2.7199999999999989</v>
      </c>
      <c r="AH93" s="159">
        <f t="shared" si="21"/>
        <v>5.3499999999999979</v>
      </c>
      <c r="AI93" s="159">
        <f t="shared" si="21"/>
        <v>1.9400000000000013</v>
      </c>
      <c r="AJ93" s="159">
        <f t="shared" si="21"/>
        <v>0.41999999999999993</v>
      </c>
      <c r="AK93" s="159">
        <f t="shared" si="21"/>
        <v>1.4100000000000001</v>
      </c>
      <c r="AL93" s="159">
        <f t="shared" si="21"/>
        <v>-5.5299999999999994</v>
      </c>
    </row>
    <row r="94" spans="1:38" x14ac:dyDescent="0.2">
      <c r="A94" s="81">
        <v>375059099034201</v>
      </c>
      <c r="B94" s="80" t="s">
        <v>125</v>
      </c>
      <c r="C94" s="85"/>
      <c r="D94" s="85">
        <v>15.9</v>
      </c>
      <c r="E94" s="85">
        <v>12.45</v>
      </c>
      <c r="F94" s="85">
        <v>8.93</v>
      </c>
      <c r="G94" s="85">
        <v>11.47</v>
      </c>
      <c r="H94" s="85">
        <v>14.7</v>
      </c>
      <c r="I94" s="85">
        <v>12.2</v>
      </c>
      <c r="J94" s="85">
        <v>13.73</v>
      </c>
      <c r="K94" s="85">
        <v>18.350000000000001</v>
      </c>
      <c r="L94" s="85">
        <v>18.93</v>
      </c>
      <c r="M94" s="85">
        <v>18.7</v>
      </c>
      <c r="N94" s="85">
        <v>18.88</v>
      </c>
      <c r="O94" s="85">
        <v>21.75</v>
      </c>
      <c r="P94" s="85">
        <v>16.239999999999998</v>
      </c>
      <c r="Q94" s="86">
        <v>15.21</v>
      </c>
      <c r="R94" s="86">
        <v>14.57</v>
      </c>
      <c r="S94" s="86">
        <v>12.92</v>
      </c>
      <c r="T94" s="86">
        <v>17.670000000000002</v>
      </c>
      <c r="V94" s="159"/>
      <c r="W94" s="159">
        <f t="shared" si="21"/>
        <v>3.4500000000000011</v>
      </c>
      <c r="X94" s="159">
        <f t="shared" si="21"/>
        <v>3.5199999999999996</v>
      </c>
      <c r="Y94" s="159">
        <f t="shared" si="21"/>
        <v>-2.5400000000000009</v>
      </c>
      <c r="Z94" s="159">
        <f t="shared" si="21"/>
        <v>-3.2299999999999986</v>
      </c>
      <c r="AA94" s="159">
        <f t="shared" si="21"/>
        <v>2.5</v>
      </c>
      <c r="AB94" s="159">
        <f t="shared" si="21"/>
        <v>-1.5300000000000011</v>
      </c>
      <c r="AC94" s="159">
        <f t="shared" si="21"/>
        <v>-4.620000000000001</v>
      </c>
      <c r="AD94" s="159">
        <f t="shared" si="21"/>
        <v>-0.57999999999999829</v>
      </c>
      <c r="AE94" s="159">
        <f t="shared" si="21"/>
        <v>0.23000000000000043</v>
      </c>
      <c r="AF94" s="159">
        <f t="shared" si="21"/>
        <v>-0.17999999999999972</v>
      </c>
      <c r="AG94" s="159">
        <f t="shared" si="21"/>
        <v>-2.870000000000001</v>
      </c>
      <c r="AH94" s="159">
        <f t="shared" si="21"/>
        <v>5.5100000000000016</v>
      </c>
      <c r="AI94" s="159">
        <f t="shared" si="21"/>
        <v>1.0299999999999976</v>
      </c>
      <c r="AJ94" s="159">
        <f t="shared" si="21"/>
        <v>0.64000000000000057</v>
      </c>
      <c r="AK94" s="159">
        <f t="shared" si="21"/>
        <v>1.6500000000000004</v>
      </c>
      <c r="AL94" s="159">
        <f t="shared" si="21"/>
        <v>-4.7500000000000018</v>
      </c>
    </row>
    <row r="95" spans="1:38" x14ac:dyDescent="0.2">
      <c r="A95" s="81">
        <v>375233099084801</v>
      </c>
      <c r="B95" s="80" t="s">
        <v>126</v>
      </c>
      <c r="C95" s="92">
        <v>30.09</v>
      </c>
      <c r="D95" s="92">
        <v>29.03</v>
      </c>
      <c r="E95" s="92">
        <v>26.63</v>
      </c>
      <c r="F95" s="92">
        <v>24.59</v>
      </c>
      <c r="G95" s="92">
        <v>24.94</v>
      </c>
      <c r="H95" s="92">
        <v>24.99</v>
      </c>
      <c r="I95" s="92">
        <v>25.74</v>
      </c>
      <c r="J95" s="92">
        <v>27.3</v>
      </c>
      <c r="K95" s="92">
        <v>29.9</v>
      </c>
      <c r="L95" s="92">
        <v>32.65</v>
      </c>
      <c r="M95" s="92">
        <v>32.76</v>
      </c>
      <c r="N95" s="92">
        <v>32.92</v>
      </c>
      <c r="O95" s="92">
        <v>35.58</v>
      </c>
      <c r="P95" s="92">
        <v>31.3</v>
      </c>
      <c r="Q95" s="92">
        <v>30.23</v>
      </c>
      <c r="R95" s="92">
        <v>32.83</v>
      </c>
      <c r="S95" s="92">
        <v>31.03</v>
      </c>
      <c r="T95" s="92">
        <v>34.1</v>
      </c>
      <c r="V95" s="159">
        <f t="shared" si="22"/>
        <v>1.0599999999999987</v>
      </c>
      <c r="W95" s="159">
        <f t="shared" si="22"/>
        <v>2.4000000000000021</v>
      </c>
      <c r="X95" s="159">
        <f t="shared" si="22"/>
        <v>2.0399999999999991</v>
      </c>
      <c r="Y95" s="159">
        <f t="shared" si="22"/>
        <v>-0.35000000000000142</v>
      </c>
      <c r="Z95" s="159">
        <f t="shared" si="22"/>
        <v>-4.9999999999997158E-2</v>
      </c>
      <c r="AA95" s="159">
        <f t="shared" si="22"/>
        <v>-0.75</v>
      </c>
      <c r="AB95" s="159">
        <f t="shared" si="22"/>
        <v>-1.5600000000000023</v>
      </c>
      <c r="AC95" s="159">
        <f t="shared" si="22"/>
        <v>-2.5999999999999979</v>
      </c>
      <c r="AD95" s="159">
        <f t="shared" si="22"/>
        <v>-2.75</v>
      </c>
      <c r="AE95" s="159">
        <f t="shared" si="22"/>
        <v>-0.10999999999999943</v>
      </c>
      <c r="AF95" s="159">
        <f t="shared" si="22"/>
        <v>-0.16000000000000369</v>
      </c>
      <c r="AG95" s="159">
        <f t="shared" si="22"/>
        <v>-2.6599999999999966</v>
      </c>
      <c r="AH95" s="159">
        <f t="shared" si="22"/>
        <v>4.2799999999999976</v>
      </c>
      <c r="AI95" s="159">
        <f t="shared" si="22"/>
        <v>1.0700000000000003</v>
      </c>
      <c r="AJ95" s="159">
        <f t="shared" si="22"/>
        <v>-2.5999999999999979</v>
      </c>
      <c r="AK95" s="159">
        <f t="shared" si="22"/>
        <v>1.7999999999999972</v>
      </c>
      <c r="AL95" s="159">
        <f t="shared" ref="AL95:AL130" si="23">S95-T95</f>
        <v>-3.0700000000000003</v>
      </c>
    </row>
    <row r="96" spans="1:38" x14ac:dyDescent="0.2">
      <c r="A96" s="81">
        <v>375245099123501</v>
      </c>
      <c r="B96" s="80" t="s">
        <v>127</v>
      </c>
      <c r="C96" s="93">
        <v>34.880000000000003</v>
      </c>
      <c r="D96" s="93">
        <v>34.36</v>
      </c>
      <c r="E96" s="93">
        <v>33.18</v>
      </c>
      <c r="F96" s="93">
        <v>32.340000000000003</v>
      </c>
      <c r="G96" s="93">
        <v>33</v>
      </c>
      <c r="H96" s="93">
        <v>33.14</v>
      </c>
      <c r="I96" s="93">
        <v>33.74</v>
      </c>
      <c r="J96" s="93">
        <v>35.119999999999997</v>
      </c>
      <c r="K96" s="93">
        <v>37.22</v>
      </c>
      <c r="L96" s="93">
        <v>39.17</v>
      </c>
      <c r="M96" s="93">
        <v>39.28</v>
      </c>
      <c r="N96" s="93">
        <v>39.18</v>
      </c>
      <c r="O96" s="93">
        <v>41.51</v>
      </c>
      <c r="P96" s="93">
        <v>39.770000000000003</v>
      </c>
      <c r="Q96" s="93">
        <v>40.119999999999997</v>
      </c>
      <c r="R96" s="93">
        <v>40.380000000000003</v>
      </c>
      <c r="S96" s="93">
        <v>39.79</v>
      </c>
      <c r="T96" s="93">
        <v>42.85</v>
      </c>
      <c r="V96" s="159">
        <f t="shared" si="22"/>
        <v>0.52000000000000313</v>
      </c>
      <c r="W96" s="159">
        <f t="shared" si="22"/>
        <v>1.1799999999999997</v>
      </c>
      <c r="X96" s="159">
        <f t="shared" si="22"/>
        <v>0.83999999999999631</v>
      </c>
      <c r="Y96" s="159">
        <f t="shared" si="22"/>
        <v>-0.65999999999999659</v>
      </c>
      <c r="Z96" s="159">
        <f t="shared" si="22"/>
        <v>-0.14000000000000057</v>
      </c>
      <c r="AA96" s="159">
        <f t="shared" si="22"/>
        <v>-0.60000000000000142</v>
      </c>
      <c r="AB96" s="159">
        <f t="shared" si="22"/>
        <v>-1.3799999999999955</v>
      </c>
      <c r="AC96" s="159">
        <f t="shared" si="22"/>
        <v>-2.1000000000000014</v>
      </c>
      <c r="AD96" s="159">
        <f t="shared" si="22"/>
        <v>-1.9500000000000028</v>
      </c>
      <c r="AE96" s="159">
        <f t="shared" si="22"/>
        <v>-0.10999999999999943</v>
      </c>
      <c r="AF96" s="159">
        <f t="shared" si="22"/>
        <v>0.10000000000000142</v>
      </c>
      <c r="AG96" s="159">
        <f t="shared" si="22"/>
        <v>-2.3299999999999983</v>
      </c>
      <c r="AH96" s="159">
        <f t="shared" si="22"/>
        <v>1.7399999999999949</v>
      </c>
      <c r="AI96" s="159">
        <f t="shared" si="22"/>
        <v>-0.34999999999999432</v>
      </c>
      <c r="AJ96" s="159">
        <f t="shared" si="22"/>
        <v>-0.26000000000000512</v>
      </c>
      <c r="AK96" s="159">
        <f t="shared" si="22"/>
        <v>0.59000000000000341</v>
      </c>
      <c r="AL96" s="159">
        <f t="shared" si="23"/>
        <v>-3.0600000000000023</v>
      </c>
    </row>
    <row r="97" spans="1:38" x14ac:dyDescent="0.2">
      <c r="A97" s="81">
        <v>375008099141501</v>
      </c>
      <c r="B97" s="80" t="s">
        <v>128</v>
      </c>
      <c r="C97" s="94">
        <v>29.1</v>
      </c>
      <c r="D97" s="94">
        <v>29.06</v>
      </c>
      <c r="E97" s="94">
        <v>28.38</v>
      </c>
      <c r="F97" s="94">
        <v>27.49</v>
      </c>
      <c r="G97" s="94">
        <v>28.53</v>
      </c>
      <c r="H97" s="94">
        <v>29.03</v>
      </c>
      <c r="I97" s="94">
        <v>29.9</v>
      </c>
      <c r="J97" s="94"/>
      <c r="K97" s="94">
        <v>33.11</v>
      </c>
      <c r="L97" s="94">
        <v>35.11</v>
      </c>
      <c r="M97" s="94">
        <v>35.97</v>
      </c>
      <c r="N97" s="94">
        <v>36.78</v>
      </c>
      <c r="O97" s="94">
        <v>39</v>
      </c>
      <c r="P97" s="94">
        <v>36.94</v>
      </c>
      <c r="Q97" s="94">
        <v>37.549999999999997</v>
      </c>
      <c r="R97" s="94">
        <v>37.590000000000003</v>
      </c>
      <c r="S97" s="94">
        <v>37.14</v>
      </c>
      <c r="T97" s="94">
        <v>40.11</v>
      </c>
      <c r="V97" s="159">
        <f t="shared" si="22"/>
        <v>4.00000000000027E-2</v>
      </c>
      <c r="W97" s="159">
        <f t="shared" si="22"/>
        <v>0.67999999999999972</v>
      </c>
      <c r="X97" s="159">
        <f t="shared" si="22"/>
        <v>0.89000000000000057</v>
      </c>
      <c r="Y97" s="159">
        <f t="shared" si="22"/>
        <v>-1.0400000000000027</v>
      </c>
      <c r="Z97" s="159">
        <f t="shared" si="22"/>
        <v>-0.5</v>
      </c>
      <c r="AA97" s="159">
        <f t="shared" si="22"/>
        <v>-0.86999999999999744</v>
      </c>
      <c r="AB97" s="159"/>
      <c r="AC97" s="159"/>
      <c r="AD97" s="159">
        <f t="shared" si="22"/>
        <v>-2</v>
      </c>
      <c r="AE97" s="159">
        <f t="shared" si="22"/>
        <v>-0.85999999999999943</v>
      </c>
      <c r="AF97" s="159">
        <f t="shared" si="22"/>
        <v>-0.81000000000000227</v>
      </c>
      <c r="AG97" s="159">
        <f t="shared" si="22"/>
        <v>-2.2199999999999989</v>
      </c>
      <c r="AH97" s="159">
        <f t="shared" si="22"/>
        <v>2.0600000000000023</v>
      </c>
      <c r="AI97" s="159">
        <f t="shared" si="22"/>
        <v>-0.60999999999999943</v>
      </c>
      <c r="AJ97" s="159">
        <f t="shared" si="22"/>
        <v>-4.0000000000006253E-2</v>
      </c>
      <c r="AK97" s="159">
        <f t="shared" si="22"/>
        <v>0.45000000000000284</v>
      </c>
      <c r="AL97" s="159">
        <f t="shared" si="23"/>
        <v>-2.9699999999999989</v>
      </c>
    </row>
    <row r="98" spans="1:38" x14ac:dyDescent="0.2">
      <c r="A98" s="81">
        <v>375241099151201</v>
      </c>
      <c r="B98" s="80" t="s">
        <v>129</v>
      </c>
      <c r="C98" s="95">
        <v>42.13</v>
      </c>
      <c r="D98" s="95">
        <v>41.91</v>
      </c>
      <c r="E98" s="95">
        <v>40.97</v>
      </c>
      <c r="F98" s="95">
        <v>40.15</v>
      </c>
      <c r="G98" s="95">
        <v>40.909999999999997</v>
      </c>
      <c r="H98" s="95">
        <v>40.94</v>
      </c>
      <c r="I98" s="95">
        <v>40.76</v>
      </c>
      <c r="J98" s="95">
        <v>42.91</v>
      </c>
      <c r="K98" s="95">
        <v>45.01</v>
      </c>
      <c r="L98" s="95">
        <v>46.72</v>
      </c>
      <c r="M98" s="95">
        <v>46.81</v>
      </c>
      <c r="N98" s="95">
        <v>47.24</v>
      </c>
      <c r="O98" s="95">
        <v>49.55</v>
      </c>
      <c r="P98" s="95">
        <v>48.07</v>
      </c>
      <c r="Q98" s="95">
        <v>48.96</v>
      </c>
      <c r="R98" s="95">
        <v>49.97</v>
      </c>
      <c r="S98" s="95">
        <v>49.28</v>
      </c>
      <c r="T98" s="95">
        <v>51.91</v>
      </c>
      <c r="V98" s="159">
        <f t="shared" si="22"/>
        <v>0.22000000000000597</v>
      </c>
      <c r="W98" s="159">
        <f t="shared" si="22"/>
        <v>0.93999999999999773</v>
      </c>
      <c r="X98" s="159">
        <f t="shared" si="22"/>
        <v>0.82000000000000028</v>
      </c>
      <c r="Y98" s="159">
        <f t="shared" si="22"/>
        <v>-0.75999999999999801</v>
      </c>
      <c r="Z98" s="159">
        <f t="shared" si="22"/>
        <v>-3.0000000000001137E-2</v>
      </c>
      <c r="AA98" s="159">
        <f t="shared" si="22"/>
        <v>0.17999999999999972</v>
      </c>
      <c r="AB98" s="159">
        <f t="shared" si="22"/>
        <v>-2.1499999999999986</v>
      </c>
      <c r="AC98" s="159">
        <f t="shared" si="22"/>
        <v>-2.1000000000000014</v>
      </c>
      <c r="AD98" s="159">
        <f t="shared" si="22"/>
        <v>-1.7100000000000009</v>
      </c>
      <c r="AE98" s="159">
        <f t="shared" si="22"/>
        <v>-9.0000000000003411E-2</v>
      </c>
      <c r="AF98" s="159">
        <f t="shared" si="22"/>
        <v>-0.42999999999999972</v>
      </c>
      <c r="AG98" s="159">
        <f t="shared" si="22"/>
        <v>-2.3099999999999952</v>
      </c>
      <c r="AH98" s="159">
        <f t="shared" si="22"/>
        <v>1.4799999999999969</v>
      </c>
      <c r="AI98" s="159">
        <f t="shared" si="22"/>
        <v>-0.89000000000000057</v>
      </c>
      <c r="AJ98" s="159">
        <f t="shared" si="22"/>
        <v>-1.009999999999998</v>
      </c>
      <c r="AK98" s="159">
        <f t="shared" si="22"/>
        <v>0.68999999999999773</v>
      </c>
      <c r="AL98" s="159">
        <f t="shared" si="23"/>
        <v>-2.6299999999999955</v>
      </c>
    </row>
    <row r="99" spans="1:38" x14ac:dyDescent="0.2">
      <c r="A99" s="81">
        <v>374931099182901</v>
      </c>
      <c r="B99" s="80" t="s">
        <v>130</v>
      </c>
      <c r="C99" s="96">
        <v>37.65</v>
      </c>
      <c r="D99" s="96">
        <v>37.72</v>
      </c>
      <c r="E99" s="96">
        <v>37.07</v>
      </c>
      <c r="F99" s="96">
        <v>36.78</v>
      </c>
      <c r="G99" s="96">
        <v>37.83</v>
      </c>
      <c r="H99" s="96">
        <v>37.840000000000003</v>
      </c>
      <c r="I99" s="96">
        <v>38.08</v>
      </c>
      <c r="J99" s="96">
        <v>38.76</v>
      </c>
      <c r="K99" s="96">
        <v>40.07</v>
      </c>
      <c r="L99" s="96">
        <v>40.21</v>
      </c>
      <c r="M99" s="96">
        <v>40.98</v>
      </c>
      <c r="N99" s="96">
        <v>41.62</v>
      </c>
      <c r="O99" s="96">
        <v>43.37</v>
      </c>
      <c r="P99" s="96">
        <v>42.52</v>
      </c>
      <c r="Q99" s="96">
        <v>42.87</v>
      </c>
      <c r="R99" s="96">
        <v>43.08</v>
      </c>
      <c r="S99" s="96">
        <v>43.43</v>
      </c>
      <c r="T99" s="96">
        <v>45.15</v>
      </c>
      <c r="V99" s="159">
        <f t="shared" si="22"/>
        <v>-7.0000000000000284E-2</v>
      </c>
      <c r="W99" s="159">
        <f t="shared" si="22"/>
        <v>0.64999999999999858</v>
      </c>
      <c r="X99" s="159">
        <f t="shared" si="22"/>
        <v>0.28999999999999915</v>
      </c>
      <c r="Y99" s="159">
        <f t="shared" si="22"/>
        <v>-1.0499999999999972</v>
      </c>
      <c r="Z99" s="159">
        <f t="shared" si="22"/>
        <v>-1.0000000000005116E-2</v>
      </c>
      <c r="AA99" s="159">
        <f t="shared" si="22"/>
        <v>-0.23999999999999488</v>
      </c>
      <c r="AB99" s="159">
        <f t="shared" si="22"/>
        <v>-0.67999999999999972</v>
      </c>
      <c r="AC99" s="159">
        <f t="shared" si="22"/>
        <v>-1.3100000000000023</v>
      </c>
      <c r="AD99" s="159">
        <f t="shared" si="22"/>
        <v>-0.14000000000000057</v>
      </c>
      <c r="AE99" s="159">
        <f t="shared" si="22"/>
        <v>-0.76999999999999602</v>
      </c>
      <c r="AF99" s="159">
        <f t="shared" si="22"/>
        <v>-0.64000000000000057</v>
      </c>
      <c r="AG99" s="159">
        <f t="shared" si="22"/>
        <v>-1.75</v>
      </c>
      <c r="AH99" s="159">
        <f t="shared" si="22"/>
        <v>0.84999999999999432</v>
      </c>
      <c r="AI99" s="159">
        <f t="shared" si="22"/>
        <v>-0.34999999999999432</v>
      </c>
      <c r="AJ99" s="159">
        <f t="shared" si="22"/>
        <v>-0.21000000000000085</v>
      </c>
      <c r="AK99" s="159">
        <f t="shared" si="22"/>
        <v>-0.35000000000000142</v>
      </c>
      <c r="AL99" s="159">
        <f t="shared" si="23"/>
        <v>-1.7199999999999989</v>
      </c>
    </row>
    <row r="100" spans="1:38" x14ac:dyDescent="0.2">
      <c r="A100" s="81">
        <v>375032099222001</v>
      </c>
      <c r="B100" s="80" t="s">
        <v>131</v>
      </c>
      <c r="C100" s="97">
        <v>41.97</v>
      </c>
      <c r="D100" s="97">
        <v>41.38</v>
      </c>
      <c r="E100" s="97">
        <v>40.86</v>
      </c>
      <c r="F100" s="97">
        <v>39.92</v>
      </c>
      <c r="G100" s="97">
        <v>40.08</v>
      </c>
      <c r="H100" s="97">
        <v>39.44</v>
      </c>
      <c r="I100" s="97">
        <v>39.06</v>
      </c>
      <c r="J100" s="97">
        <v>42.02</v>
      </c>
      <c r="K100" s="97">
        <v>42.1</v>
      </c>
      <c r="L100" s="97">
        <v>42.67</v>
      </c>
      <c r="M100" s="97">
        <v>43.18</v>
      </c>
      <c r="N100" s="97">
        <v>43.43</v>
      </c>
      <c r="O100" s="97">
        <v>44.71</v>
      </c>
      <c r="P100" s="97">
        <v>41.15</v>
      </c>
      <c r="Q100" s="97">
        <v>41.93</v>
      </c>
      <c r="R100" s="97">
        <v>42.2</v>
      </c>
      <c r="S100" s="97">
        <v>42.67</v>
      </c>
      <c r="T100" s="97">
        <v>44.11</v>
      </c>
      <c r="V100" s="159">
        <f t="shared" si="22"/>
        <v>0.58999999999999631</v>
      </c>
      <c r="W100" s="159">
        <f t="shared" si="22"/>
        <v>0.52000000000000313</v>
      </c>
      <c r="X100" s="159">
        <f t="shared" si="22"/>
        <v>0.93999999999999773</v>
      </c>
      <c r="Y100" s="159">
        <f t="shared" si="22"/>
        <v>-0.15999999999999659</v>
      </c>
      <c r="Z100" s="159">
        <f t="shared" si="22"/>
        <v>0.64000000000000057</v>
      </c>
      <c r="AA100" s="159">
        <f t="shared" si="22"/>
        <v>0.37999999999999545</v>
      </c>
      <c r="AB100" s="159">
        <f t="shared" si="22"/>
        <v>-2.9600000000000009</v>
      </c>
      <c r="AC100" s="159">
        <f t="shared" si="22"/>
        <v>-7.9999999999998295E-2</v>
      </c>
      <c r="AD100" s="159">
        <f t="shared" si="22"/>
        <v>-0.57000000000000028</v>
      </c>
      <c r="AE100" s="159">
        <f t="shared" si="22"/>
        <v>-0.50999999999999801</v>
      </c>
      <c r="AF100" s="159">
        <f t="shared" si="22"/>
        <v>-0.25</v>
      </c>
      <c r="AG100" s="159">
        <f t="shared" si="22"/>
        <v>-1.2800000000000011</v>
      </c>
      <c r="AH100" s="159">
        <f t="shared" si="22"/>
        <v>3.5600000000000023</v>
      </c>
      <c r="AI100" s="159">
        <f t="shared" si="22"/>
        <v>-0.78000000000000114</v>
      </c>
      <c r="AJ100" s="159">
        <f t="shared" si="22"/>
        <v>-0.27000000000000313</v>
      </c>
      <c r="AK100" s="159">
        <f t="shared" si="22"/>
        <v>-0.46999999999999886</v>
      </c>
      <c r="AL100" s="159">
        <f t="shared" si="23"/>
        <v>-1.4399999999999977</v>
      </c>
    </row>
    <row r="101" spans="1:38" x14ac:dyDescent="0.2">
      <c r="A101" s="81">
        <v>374658099244301</v>
      </c>
      <c r="B101" s="80" t="s">
        <v>132</v>
      </c>
      <c r="C101" s="85">
        <v>42.83</v>
      </c>
      <c r="D101" s="85">
        <v>42.13</v>
      </c>
      <c r="E101" s="85">
        <v>41.31</v>
      </c>
      <c r="F101" s="85">
        <v>39.909999999999997</v>
      </c>
      <c r="G101" s="85">
        <v>40.33</v>
      </c>
      <c r="H101" s="85"/>
      <c r="I101" s="85">
        <v>39.83</v>
      </c>
      <c r="J101" s="85">
        <v>40.950000000000003</v>
      </c>
      <c r="K101" s="85"/>
      <c r="L101" s="85"/>
      <c r="M101" s="85"/>
      <c r="N101" s="85"/>
      <c r="O101" s="85"/>
      <c r="P101" s="85"/>
      <c r="S101" s="98"/>
      <c r="T101" s="98"/>
      <c r="V101" s="159">
        <f t="shared" si="22"/>
        <v>0.69999999999999574</v>
      </c>
      <c r="W101" s="159">
        <f t="shared" si="22"/>
        <v>0.82000000000000028</v>
      </c>
      <c r="X101" s="159">
        <f t="shared" si="22"/>
        <v>1.4000000000000057</v>
      </c>
      <c r="Y101" s="159">
        <f t="shared" si="22"/>
        <v>-0.42000000000000171</v>
      </c>
      <c r="Z101" s="159"/>
      <c r="AA101" s="159"/>
      <c r="AB101" s="159">
        <f t="shared" si="22"/>
        <v>-1.1200000000000045</v>
      </c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</row>
    <row r="102" spans="1:38" x14ac:dyDescent="0.2">
      <c r="A102" s="81">
        <v>374658099244302</v>
      </c>
      <c r="B102" s="80" t="s">
        <v>133</v>
      </c>
      <c r="C102" s="85"/>
      <c r="D102" s="85"/>
      <c r="E102" s="85"/>
      <c r="F102" s="85"/>
      <c r="G102" s="85"/>
      <c r="H102" s="85"/>
      <c r="I102" s="85"/>
      <c r="J102" s="85"/>
      <c r="K102" s="85">
        <v>42.79</v>
      </c>
      <c r="L102" s="85">
        <v>44.22</v>
      </c>
      <c r="M102" s="85">
        <v>44.95</v>
      </c>
      <c r="N102" s="85">
        <v>45.56</v>
      </c>
      <c r="O102" s="85">
        <v>46.95</v>
      </c>
      <c r="P102" s="85">
        <v>43.69</v>
      </c>
      <c r="Q102" s="178">
        <v>44.11</v>
      </c>
      <c r="R102" s="178">
        <v>44.45</v>
      </c>
      <c r="S102" s="98">
        <v>44.86</v>
      </c>
      <c r="T102" s="98">
        <v>47.05</v>
      </c>
      <c r="V102" s="159"/>
      <c r="W102" s="159"/>
      <c r="X102" s="159"/>
      <c r="Y102" s="159"/>
      <c r="Z102" s="159"/>
      <c r="AA102" s="159"/>
      <c r="AB102" s="159"/>
      <c r="AC102" s="159"/>
      <c r="AD102" s="159">
        <f t="shared" si="22"/>
        <v>-1.4299999999999997</v>
      </c>
      <c r="AE102" s="159">
        <f t="shared" si="22"/>
        <v>-0.73000000000000398</v>
      </c>
      <c r="AF102" s="159">
        <f t="shared" si="22"/>
        <v>-0.60999999999999943</v>
      </c>
      <c r="AG102" s="159">
        <f t="shared" si="22"/>
        <v>-1.3900000000000006</v>
      </c>
      <c r="AH102" s="159">
        <f t="shared" si="22"/>
        <v>3.2600000000000051</v>
      </c>
      <c r="AI102" s="159">
        <f t="shared" si="22"/>
        <v>-0.42000000000000171</v>
      </c>
      <c r="AJ102" s="159">
        <f t="shared" si="22"/>
        <v>-0.34000000000000341</v>
      </c>
      <c r="AK102" s="159">
        <f t="shared" si="22"/>
        <v>-0.40999999999999659</v>
      </c>
      <c r="AL102" s="159">
        <f t="shared" si="23"/>
        <v>-2.1899999999999977</v>
      </c>
    </row>
    <row r="103" spans="1:38" x14ac:dyDescent="0.2">
      <c r="A103" s="81">
        <v>374427099232901</v>
      </c>
      <c r="B103" s="80" t="s">
        <v>134</v>
      </c>
      <c r="C103" s="99">
        <v>45.05</v>
      </c>
      <c r="D103" s="99">
        <v>44.65</v>
      </c>
      <c r="E103" s="99">
        <v>43.25</v>
      </c>
      <c r="F103" s="99">
        <v>43.18</v>
      </c>
      <c r="G103" s="99">
        <v>44.03</v>
      </c>
      <c r="H103" s="99">
        <v>43.98</v>
      </c>
      <c r="I103" s="99">
        <v>43.86</v>
      </c>
      <c r="J103" s="99">
        <v>44.59</v>
      </c>
      <c r="K103" s="99">
        <v>45.89</v>
      </c>
      <c r="L103" s="99">
        <v>47.43</v>
      </c>
      <c r="M103" s="99">
        <v>48.64</v>
      </c>
      <c r="N103" s="99">
        <v>49.5</v>
      </c>
      <c r="O103" s="99">
        <v>50.85</v>
      </c>
      <c r="P103" s="99">
        <v>50.02</v>
      </c>
      <c r="Q103" s="99">
        <v>50.09</v>
      </c>
      <c r="R103" s="99">
        <v>50.44</v>
      </c>
      <c r="S103" s="99">
        <v>51.04</v>
      </c>
      <c r="T103" s="99">
        <v>52.44</v>
      </c>
      <c r="V103" s="159">
        <f t="shared" si="22"/>
        <v>0.39999999999999858</v>
      </c>
      <c r="W103" s="159">
        <f t="shared" si="22"/>
        <v>1.3999999999999986</v>
      </c>
      <c r="X103" s="159">
        <f t="shared" si="22"/>
        <v>7.0000000000000284E-2</v>
      </c>
      <c r="Y103" s="159">
        <f t="shared" si="22"/>
        <v>-0.85000000000000142</v>
      </c>
      <c r="Z103" s="159">
        <f t="shared" si="22"/>
        <v>5.0000000000004263E-2</v>
      </c>
      <c r="AA103" s="159">
        <f t="shared" si="22"/>
        <v>0.11999999999999744</v>
      </c>
      <c r="AB103" s="159">
        <f t="shared" si="22"/>
        <v>-0.73000000000000398</v>
      </c>
      <c r="AC103" s="159">
        <f t="shared" si="22"/>
        <v>-1.2999999999999972</v>
      </c>
      <c r="AD103" s="159">
        <f t="shared" si="22"/>
        <v>-1.5399999999999991</v>
      </c>
      <c r="AE103" s="159">
        <f t="shared" si="22"/>
        <v>-1.2100000000000009</v>
      </c>
      <c r="AF103" s="159">
        <f t="shared" si="22"/>
        <v>-0.85999999999999943</v>
      </c>
      <c r="AG103" s="159">
        <f t="shared" si="22"/>
        <v>-1.3500000000000014</v>
      </c>
      <c r="AH103" s="159">
        <f t="shared" si="22"/>
        <v>0.82999999999999829</v>
      </c>
      <c r="AI103" s="159">
        <f t="shared" si="22"/>
        <v>-7.0000000000000284E-2</v>
      </c>
      <c r="AJ103" s="159">
        <f t="shared" si="22"/>
        <v>-0.34999999999999432</v>
      </c>
      <c r="AK103" s="159">
        <f t="shared" si="22"/>
        <v>-0.60000000000000142</v>
      </c>
      <c r="AL103" s="159">
        <f t="shared" si="23"/>
        <v>-1.3999999999999986</v>
      </c>
    </row>
    <row r="104" spans="1:38" x14ac:dyDescent="0.2">
      <c r="A104" s="81">
        <v>374419099152501</v>
      </c>
      <c r="B104" s="80" t="s">
        <v>135</v>
      </c>
      <c r="C104" s="100">
        <v>34.64</v>
      </c>
      <c r="D104" s="100">
        <v>33.369999999999997</v>
      </c>
      <c r="E104" s="100">
        <v>33.29</v>
      </c>
      <c r="F104" s="100">
        <v>31.09</v>
      </c>
      <c r="G104" s="100">
        <v>31.25</v>
      </c>
      <c r="H104" s="100">
        <v>34.270000000000003</v>
      </c>
      <c r="I104" s="100">
        <v>32.700000000000003</v>
      </c>
      <c r="J104" s="100">
        <v>33.75</v>
      </c>
      <c r="K104" s="100">
        <v>35.6</v>
      </c>
      <c r="L104" s="100">
        <v>37.31</v>
      </c>
      <c r="M104" s="100">
        <v>38.74</v>
      </c>
      <c r="N104" s="100">
        <v>39.65</v>
      </c>
      <c r="O104" s="100">
        <v>41.31</v>
      </c>
      <c r="P104" s="100">
        <v>39.81</v>
      </c>
      <c r="Q104" s="100">
        <v>40.130000000000003</v>
      </c>
      <c r="R104" s="100">
        <v>40</v>
      </c>
      <c r="S104" s="100">
        <v>40.270000000000003</v>
      </c>
      <c r="T104" s="100">
        <v>42.64</v>
      </c>
      <c r="V104" s="159">
        <f t="shared" si="22"/>
        <v>1.2700000000000031</v>
      </c>
      <c r="W104" s="159">
        <f t="shared" si="22"/>
        <v>7.9999999999998295E-2</v>
      </c>
      <c r="X104" s="159">
        <f t="shared" si="22"/>
        <v>2.1999999999999993</v>
      </c>
      <c r="Y104" s="159">
        <f t="shared" si="22"/>
        <v>-0.16000000000000014</v>
      </c>
      <c r="Z104" s="159">
        <f t="shared" si="22"/>
        <v>-3.0200000000000031</v>
      </c>
      <c r="AA104" s="159">
        <f t="shared" si="22"/>
        <v>1.5700000000000003</v>
      </c>
      <c r="AB104" s="159">
        <f t="shared" si="22"/>
        <v>-1.0499999999999972</v>
      </c>
      <c r="AC104" s="159">
        <f t="shared" si="22"/>
        <v>-1.8500000000000014</v>
      </c>
      <c r="AD104" s="159">
        <f t="shared" si="22"/>
        <v>-1.7100000000000009</v>
      </c>
      <c r="AE104" s="159">
        <f t="shared" si="22"/>
        <v>-1.4299999999999997</v>
      </c>
      <c r="AF104" s="159">
        <f t="shared" si="22"/>
        <v>-0.90999999999999659</v>
      </c>
      <c r="AG104" s="159">
        <f t="shared" si="22"/>
        <v>-1.6600000000000037</v>
      </c>
      <c r="AH104" s="159">
        <f t="shared" si="22"/>
        <v>1.5</v>
      </c>
      <c r="AI104" s="159">
        <f t="shared" si="22"/>
        <v>-0.32000000000000028</v>
      </c>
      <c r="AJ104" s="159">
        <f t="shared" si="22"/>
        <v>0.13000000000000256</v>
      </c>
      <c r="AK104" s="159">
        <f t="shared" si="22"/>
        <v>-0.27000000000000313</v>
      </c>
      <c r="AL104" s="159">
        <f t="shared" si="23"/>
        <v>-2.3699999999999974</v>
      </c>
    </row>
    <row r="105" spans="1:38" x14ac:dyDescent="0.2">
      <c r="A105" s="81">
        <v>374404099104601</v>
      </c>
      <c r="B105" s="80" t="s">
        <v>104</v>
      </c>
      <c r="C105" s="101">
        <v>27.2</v>
      </c>
      <c r="D105" s="101">
        <v>27.42</v>
      </c>
      <c r="E105" s="101">
        <v>26.37</v>
      </c>
      <c r="F105" s="101">
        <v>22.66</v>
      </c>
      <c r="G105" s="101">
        <v>23.25</v>
      </c>
      <c r="H105" s="101">
        <v>23.9</v>
      </c>
      <c r="I105" s="101">
        <v>24.62</v>
      </c>
      <c r="J105" s="101">
        <v>26.74</v>
      </c>
      <c r="K105" s="101">
        <v>28.35</v>
      </c>
      <c r="L105" s="101">
        <v>30.16</v>
      </c>
      <c r="M105" s="101">
        <v>31.52</v>
      </c>
      <c r="N105" s="101">
        <v>32.4</v>
      </c>
      <c r="O105" s="101">
        <v>33.96</v>
      </c>
      <c r="P105" s="101">
        <v>32.200000000000003</v>
      </c>
      <c r="Q105" s="101">
        <v>31.92</v>
      </c>
      <c r="R105" s="101">
        <v>31.2</v>
      </c>
      <c r="S105" s="101">
        <v>31.86</v>
      </c>
      <c r="T105" s="101">
        <v>34</v>
      </c>
      <c r="V105" s="159">
        <f t="shared" si="22"/>
        <v>-0.22000000000000242</v>
      </c>
      <c r="W105" s="159">
        <f t="shared" si="22"/>
        <v>1.0500000000000007</v>
      </c>
      <c r="X105" s="159">
        <f t="shared" si="22"/>
        <v>3.7100000000000009</v>
      </c>
      <c r="Y105" s="159">
        <f t="shared" si="22"/>
        <v>-0.58999999999999986</v>
      </c>
      <c r="Z105" s="159">
        <f t="shared" si="22"/>
        <v>-0.64999999999999858</v>
      </c>
      <c r="AA105" s="159">
        <f t="shared" si="22"/>
        <v>-0.72000000000000242</v>
      </c>
      <c r="AB105" s="159">
        <f t="shared" si="22"/>
        <v>-2.1199999999999974</v>
      </c>
      <c r="AC105" s="159">
        <f t="shared" si="22"/>
        <v>-1.610000000000003</v>
      </c>
      <c r="AD105" s="159">
        <f t="shared" si="22"/>
        <v>-1.8099999999999987</v>
      </c>
      <c r="AE105" s="159">
        <f t="shared" si="22"/>
        <v>-1.3599999999999994</v>
      </c>
      <c r="AF105" s="159">
        <f t="shared" si="22"/>
        <v>-0.87999999999999901</v>
      </c>
      <c r="AG105" s="159">
        <f t="shared" si="22"/>
        <v>-1.5600000000000023</v>
      </c>
      <c r="AH105" s="159">
        <f t="shared" si="22"/>
        <v>1.759999999999998</v>
      </c>
      <c r="AI105" s="159">
        <f t="shared" si="22"/>
        <v>0.28000000000000114</v>
      </c>
      <c r="AJ105" s="159">
        <f t="shared" si="22"/>
        <v>0.72000000000000242</v>
      </c>
      <c r="AK105" s="159">
        <f t="shared" si="22"/>
        <v>-0.66000000000000014</v>
      </c>
      <c r="AL105" s="159">
        <f t="shared" si="23"/>
        <v>-2.1400000000000006</v>
      </c>
    </row>
    <row r="106" spans="1:38" x14ac:dyDescent="0.2">
      <c r="A106" s="81">
        <v>374354099202001</v>
      </c>
      <c r="B106" s="80" t="s">
        <v>136</v>
      </c>
      <c r="C106" s="102">
        <v>53.09</v>
      </c>
      <c r="D106" s="102">
        <v>51.73</v>
      </c>
      <c r="E106" s="102">
        <v>52.46</v>
      </c>
      <c r="F106" s="102">
        <v>50.95</v>
      </c>
      <c r="G106" s="102">
        <v>52.14</v>
      </c>
      <c r="H106" s="102">
        <v>52.04</v>
      </c>
      <c r="I106" s="102">
        <v>52.45</v>
      </c>
      <c r="J106" s="102">
        <v>53.38</v>
      </c>
      <c r="K106" s="102">
        <v>54.97</v>
      </c>
      <c r="L106" s="102">
        <v>56.89</v>
      </c>
      <c r="M106" s="102">
        <v>57.64</v>
      </c>
      <c r="N106" s="102">
        <v>58.45</v>
      </c>
      <c r="O106" s="102">
        <v>60.07</v>
      </c>
      <c r="P106" s="102">
        <v>59.34</v>
      </c>
      <c r="Q106" s="102">
        <v>59.86</v>
      </c>
      <c r="R106" s="102"/>
      <c r="S106" s="102">
        <v>51.04</v>
      </c>
      <c r="T106" s="102"/>
      <c r="V106" s="159">
        <f t="shared" si="22"/>
        <v>1.3600000000000065</v>
      </c>
      <c r="W106" s="159">
        <f t="shared" si="22"/>
        <v>-0.73000000000000398</v>
      </c>
      <c r="X106" s="159">
        <f t="shared" si="22"/>
        <v>1.509999999999998</v>
      </c>
      <c r="Y106" s="159">
        <f t="shared" si="22"/>
        <v>-1.1899999999999977</v>
      </c>
      <c r="Z106" s="159">
        <f t="shared" si="22"/>
        <v>0.10000000000000142</v>
      </c>
      <c r="AA106" s="159">
        <f t="shared" si="22"/>
        <v>-0.41000000000000369</v>
      </c>
      <c r="AB106" s="159">
        <f t="shared" si="22"/>
        <v>-0.92999999999999972</v>
      </c>
      <c r="AC106" s="159">
        <f t="shared" si="22"/>
        <v>-1.5899999999999963</v>
      </c>
      <c r="AD106" s="159">
        <f t="shared" si="22"/>
        <v>-1.9200000000000017</v>
      </c>
      <c r="AE106" s="159">
        <f t="shared" si="22"/>
        <v>-0.75</v>
      </c>
      <c r="AF106" s="159">
        <f t="shared" si="22"/>
        <v>-0.81000000000000227</v>
      </c>
      <c r="AG106" s="159">
        <f t="shared" si="22"/>
        <v>-1.6199999999999974</v>
      </c>
      <c r="AH106" s="159">
        <f t="shared" si="22"/>
        <v>0.72999999999999687</v>
      </c>
      <c r="AI106" s="159">
        <f t="shared" si="22"/>
        <v>-0.51999999999999602</v>
      </c>
      <c r="AJ106" s="159"/>
      <c r="AK106" s="159"/>
      <c r="AL106" s="159"/>
    </row>
    <row r="107" spans="1:38" x14ac:dyDescent="0.2">
      <c r="A107" s="81">
        <v>374715099133901</v>
      </c>
      <c r="B107" s="80" t="s">
        <v>137</v>
      </c>
      <c r="C107" s="103">
        <v>34.78</v>
      </c>
      <c r="D107" s="103">
        <v>34.25</v>
      </c>
      <c r="E107" s="103">
        <v>32.83</v>
      </c>
      <c r="F107" s="103">
        <v>30.36</v>
      </c>
      <c r="G107" s="103">
        <v>30.9</v>
      </c>
      <c r="H107" s="103">
        <v>31.9</v>
      </c>
      <c r="I107" s="103">
        <v>32.9</v>
      </c>
      <c r="J107" s="103">
        <v>34.46</v>
      </c>
      <c r="K107" s="103">
        <v>36.799999999999997</v>
      </c>
      <c r="L107" s="103">
        <v>38.69</v>
      </c>
      <c r="M107" s="103">
        <v>40.090000000000003</v>
      </c>
      <c r="N107" s="103">
        <v>41.19</v>
      </c>
      <c r="O107" s="103">
        <v>42.52</v>
      </c>
      <c r="P107" s="103">
        <v>41.15</v>
      </c>
      <c r="Q107" s="103">
        <v>39.82</v>
      </c>
      <c r="R107" s="103">
        <v>40.299999999999997</v>
      </c>
      <c r="S107" s="103">
        <v>40.64</v>
      </c>
      <c r="T107" s="103">
        <v>42.79</v>
      </c>
      <c r="V107" s="159">
        <f t="shared" si="22"/>
        <v>0.53000000000000114</v>
      </c>
      <c r="W107" s="159">
        <f t="shared" si="22"/>
        <v>1.4200000000000017</v>
      </c>
      <c r="X107" s="159">
        <f t="shared" si="22"/>
        <v>2.4699999999999989</v>
      </c>
      <c r="Y107" s="159">
        <f t="shared" si="22"/>
        <v>-0.53999999999999915</v>
      </c>
      <c r="Z107" s="159">
        <f t="shared" si="22"/>
        <v>-1</v>
      </c>
      <c r="AA107" s="159">
        <f t="shared" si="22"/>
        <v>-1</v>
      </c>
      <c r="AB107" s="159">
        <f t="shared" si="22"/>
        <v>-1.5600000000000023</v>
      </c>
      <c r="AC107" s="159">
        <f t="shared" si="22"/>
        <v>-2.3399999999999963</v>
      </c>
      <c r="AD107" s="159">
        <f t="shared" si="22"/>
        <v>-1.8900000000000006</v>
      </c>
      <c r="AE107" s="159">
        <f t="shared" si="22"/>
        <v>-1.4000000000000057</v>
      </c>
      <c r="AF107" s="159">
        <f t="shared" si="22"/>
        <v>-1.0999999999999943</v>
      </c>
      <c r="AG107" s="159">
        <f t="shared" si="22"/>
        <v>-1.3300000000000054</v>
      </c>
      <c r="AH107" s="159">
        <f t="shared" si="22"/>
        <v>1.3700000000000045</v>
      </c>
      <c r="AI107" s="159">
        <f t="shared" si="22"/>
        <v>1.3299999999999983</v>
      </c>
      <c r="AJ107" s="159">
        <f t="shared" si="22"/>
        <v>-0.47999999999999687</v>
      </c>
      <c r="AK107" s="159">
        <f t="shared" si="22"/>
        <v>-0.34000000000000341</v>
      </c>
      <c r="AL107" s="159">
        <f t="shared" si="23"/>
        <v>-2.1499999999999986</v>
      </c>
    </row>
    <row r="108" spans="1:38" x14ac:dyDescent="0.2">
      <c r="A108" s="81">
        <v>374934099060501</v>
      </c>
      <c r="B108" s="81" t="s">
        <v>138</v>
      </c>
      <c r="C108" s="104">
        <v>27.17</v>
      </c>
      <c r="D108" s="104">
        <v>25.71</v>
      </c>
      <c r="E108" s="104">
        <v>22.86</v>
      </c>
      <c r="F108" s="104">
        <v>20.2</v>
      </c>
      <c r="G108" s="104">
        <v>21.6</v>
      </c>
      <c r="H108" s="104">
        <v>22.26</v>
      </c>
      <c r="I108" s="104">
        <v>23.25</v>
      </c>
      <c r="J108" s="104">
        <v>25.21</v>
      </c>
      <c r="K108" s="104">
        <v>28.73</v>
      </c>
      <c r="L108" s="104">
        <v>31.17</v>
      </c>
      <c r="M108" s="104">
        <v>31.62</v>
      </c>
      <c r="N108" s="104">
        <v>31.95</v>
      </c>
      <c r="O108" s="104">
        <v>34.950000000000003</v>
      </c>
      <c r="P108" s="104">
        <v>28.8</v>
      </c>
      <c r="Q108" s="104">
        <v>23.84</v>
      </c>
      <c r="R108" s="104">
        <v>27.33</v>
      </c>
      <c r="S108" s="104">
        <v>26.37</v>
      </c>
      <c r="T108" s="104">
        <v>31.39</v>
      </c>
      <c r="V108" s="159">
        <f t="shared" si="22"/>
        <v>1.4600000000000009</v>
      </c>
      <c r="W108" s="159">
        <f t="shared" si="22"/>
        <v>2.8500000000000014</v>
      </c>
      <c r="X108" s="159">
        <f t="shared" si="22"/>
        <v>2.66</v>
      </c>
      <c r="Y108" s="159">
        <f t="shared" si="22"/>
        <v>-1.4000000000000021</v>
      </c>
      <c r="Z108" s="159">
        <f t="shared" si="22"/>
        <v>-0.66000000000000014</v>
      </c>
      <c r="AA108" s="159">
        <f t="shared" si="22"/>
        <v>-0.98999999999999844</v>
      </c>
      <c r="AB108" s="159">
        <f t="shared" si="22"/>
        <v>-1.9600000000000009</v>
      </c>
      <c r="AC108" s="159">
        <f t="shared" si="22"/>
        <v>-3.5199999999999996</v>
      </c>
      <c r="AD108" s="159">
        <f t="shared" si="22"/>
        <v>-2.4400000000000013</v>
      </c>
      <c r="AE108" s="159">
        <f t="shared" si="22"/>
        <v>-0.44999999999999929</v>
      </c>
      <c r="AF108" s="159">
        <f t="shared" si="22"/>
        <v>-0.32999999999999829</v>
      </c>
      <c r="AG108" s="159">
        <f t="shared" si="22"/>
        <v>-3.0000000000000036</v>
      </c>
      <c r="AH108" s="159">
        <f t="shared" si="22"/>
        <v>6.1500000000000021</v>
      </c>
      <c r="AI108" s="159">
        <f t="shared" si="22"/>
        <v>4.9600000000000009</v>
      </c>
      <c r="AJ108" s="159">
        <f t="shared" si="22"/>
        <v>-3.4899999999999984</v>
      </c>
      <c r="AK108" s="159">
        <f t="shared" si="22"/>
        <v>0.9599999999999973</v>
      </c>
      <c r="AL108" s="159">
        <f t="shared" si="23"/>
        <v>-5.0199999999999996</v>
      </c>
    </row>
    <row r="109" spans="1:38" x14ac:dyDescent="0.2">
      <c r="A109" s="81">
        <v>373857099310101</v>
      </c>
      <c r="B109" s="80" t="s">
        <v>140</v>
      </c>
      <c r="C109" s="85">
        <v>48.7</v>
      </c>
      <c r="D109" s="85">
        <v>44.74</v>
      </c>
      <c r="E109" s="85">
        <v>44.7</v>
      </c>
      <c r="F109" s="85">
        <v>43.76</v>
      </c>
      <c r="G109" s="85">
        <v>44.97</v>
      </c>
      <c r="H109" s="85">
        <v>48.73</v>
      </c>
      <c r="I109" s="85">
        <v>45.03</v>
      </c>
      <c r="J109" s="85">
        <v>45.87</v>
      </c>
      <c r="K109" s="85">
        <v>47.42</v>
      </c>
      <c r="L109" s="85">
        <v>48.35</v>
      </c>
      <c r="M109" s="85">
        <v>49.06</v>
      </c>
      <c r="N109" s="85">
        <v>49.2</v>
      </c>
      <c r="O109" s="85">
        <v>50.31</v>
      </c>
      <c r="P109" s="85">
        <v>49.11</v>
      </c>
      <c r="Q109" s="86">
        <v>50.05</v>
      </c>
      <c r="R109" s="86">
        <v>50.59</v>
      </c>
      <c r="S109" s="86">
        <v>50.19</v>
      </c>
      <c r="T109" s="86">
        <v>52.04</v>
      </c>
      <c r="V109" s="159">
        <f t="shared" si="22"/>
        <v>3.9600000000000009</v>
      </c>
      <c r="W109" s="159">
        <f t="shared" si="22"/>
        <v>3.9999999999999147E-2</v>
      </c>
      <c r="X109" s="159">
        <f t="shared" si="22"/>
        <v>0.94000000000000483</v>
      </c>
      <c r="Y109" s="159">
        <f t="shared" si="22"/>
        <v>-1.2100000000000009</v>
      </c>
      <c r="Z109" s="159">
        <f t="shared" si="22"/>
        <v>-3.759999999999998</v>
      </c>
      <c r="AA109" s="159">
        <f t="shared" si="22"/>
        <v>3.6999999999999957</v>
      </c>
      <c r="AB109" s="159">
        <f t="shared" si="22"/>
        <v>-0.83999999999999631</v>
      </c>
      <c r="AC109" s="159">
        <f t="shared" si="22"/>
        <v>-1.5500000000000043</v>
      </c>
      <c r="AD109" s="159">
        <f t="shared" si="22"/>
        <v>-0.92999999999999972</v>
      </c>
      <c r="AE109" s="159">
        <f t="shared" si="22"/>
        <v>-0.71000000000000085</v>
      </c>
      <c r="AF109" s="159">
        <f t="shared" si="22"/>
        <v>-0.14000000000000057</v>
      </c>
      <c r="AG109" s="159">
        <f t="shared" si="22"/>
        <v>-1.1099999999999994</v>
      </c>
      <c r="AH109" s="159">
        <f t="shared" si="22"/>
        <v>1.2000000000000028</v>
      </c>
      <c r="AI109" s="159">
        <f t="shared" si="22"/>
        <v>-0.93999999999999773</v>
      </c>
      <c r="AJ109" s="159">
        <f t="shared" si="22"/>
        <v>-0.54000000000000625</v>
      </c>
      <c r="AK109" s="159">
        <f t="shared" si="22"/>
        <v>0.40000000000000568</v>
      </c>
      <c r="AL109" s="159">
        <f t="shared" si="23"/>
        <v>-1.8500000000000014</v>
      </c>
    </row>
    <row r="110" spans="1:38" x14ac:dyDescent="0.2">
      <c r="A110" s="81">
        <v>374322099243401</v>
      </c>
      <c r="B110" s="80" t="s">
        <v>141</v>
      </c>
      <c r="C110" s="85">
        <v>49.92</v>
      </c>
      <c r="D110" s="85">
        <v>49.44</v>
      </c>
      <c r="E110" s="85">
        <v>49.1</v>
      </c>
      <c r="F110" s="85">
        <v>48.6</v>
      </c>
      <c r="G110" s="85">
        <v>49.56</v>
      </c>
      <c r="H110" s="85">
        <v>49.41</v>
      </c>
      <c r="I110" s="85">
        <v>49.92</v>
      </c>
      <c r="J110" s="85">
        <v>54.12</v>
      </c>
      <c r="K110" s="85">
        <v>51.33</v>
      </c>
      <c r="L110" s="85">
        <v>52.68</v>
      </c>
      <c r="M110" s="85">
        <v>53.7</v>
      </c>
      <c r="N110" s="85">
        <v>54.57</v>
      </c>
      <c r="O110" s="85">
        <v>58.13</v>
      </c>
      <c r="P110" s="85">
        <v>55.29</v>
      </c>
      <c r="Q110" s="86">
        <v>55.43</v>
      </c>
      <c r="R110" s="86">
        <v>55.74</v>
      </c>
      <c r="S110" s="86">
        <v>56.18</v>
      </c>
      <c r="T110" s="86">
        <v>57.86</v>
      </c>
      <c r="V110" s="159">
        <f t="shared" si="22"/>
        <v>0.48000000000000398</v>
      </c>
      <c r="W110" s="159">
        <f t="shared" si="22"/>
        <v>0.33999999999999631</v>
      </c>
      <c r="X110" s="159">
        <f t="shared" si="22"/>
        <v>0.5</v>
      </c>
      <c r="Y110" s="159">
        <f t="shared" si="22"/>
        <v>-0.96000000000000085</v>
      </c>
      <c r="Z110" s="159">
        <f t="shared" si="22"/>
        <v>0.15000000000000568</v>
      </c>
      <c r="AA110" s="159">
        <f t="shared" si="22"/>
        <v>-0.51000000000000512</v>
      </c>
      <c r="AB110" s="159">
        <f t="shared" si="22"/>
        <v>-4.1999999999999957</v>
      </c>
      <c r="AC110" s="159">
        <f t="shared" si="22"/>
        <v>2.7899999999999991</v>
      </c>
      <c r="AD110" s="159">
        <f t="shared" si="22"/>
        <v>-1.3500000000000014</v>
      </c>
      <c r="AE110" s="159">
        <f t="shared" si="22"/>
        <v>-1.0200000000000031</v>
      </c>
      <c r="AF110" s="159">
        <f t="shared" si="22"/>
        <v>-0.86999999999999744</v>
      </c>
      <c r="AG110" s="159">
        <f t="shared" ref="AG110:AK130" si="24">N110-O110</f>
        <v>-3.5600000000000023</v>
      </c>
      <c r="AH110" s="159">
        <f t="shared" si="24"/>
        <v>2.8400000000000034</v>
      </c>
      <c r="AI110" s="159">
        <f t="shared" si="24"/>
        <v>-0.14000000000000057</v>
      </c>
      <c r="AJ110" s="159">
        <f t="shared" si="24"/>
        <v>-0.31000000000000227</v>
      </c>
      <c r="AK110" s="159">
        <f t="shared" si="24"/>
        <v>-0.43999999999999773</v>
      </c>
      <c r="AL110" s="159">
        <f t="shared" si="23"/>
        <v>-1.6799999999999997</v>
      </c>
    </row>
    <row r="111" spans="1:38" x14ac:dyDescent="0.2">
      <c r="A111" s="81">
        <v>374254099222101</v>
      </c>
      <c r="B111" s="80" t="s">
        <v>142</v>
      </c>
      <c r="C111" s="85">
        <v>64.239999999999995</v>
      </c>
      <c r="D111" s="85">
        <v>64.17</v>
      </c>
      <c r="E111" s="85">
        <v>64.099999999999994</v>
      </c>
      <c r="F111" s="85">
        <v>63.1</v>
      </c>
      <c r="G111" s="85">
        <v>63.75</v>
      </c>
      <c r="H111" s="85">
        <v>63.39</v>
      </c>
      <c r="I111" s="85">
        <v>63.79</v>
      </c>
      <c r="J111" s="85">
        <v>64.37</v>
      </c>
      <c r="K111" s="85">
        <v>66.040000000000006</v>
      </c>
      <c r="L111" s="85">
        <v>67.63</v>
      </c>
      <c r="M111" s="85">
        <v>68.45</v>
      </c>
      <c r="N111" s="85">
        <v>69.2</v>
      </c>
      <c r="O111" s="85">
        <v>70.959999999999994</v>
      </c>
      <c r="P111" s="85">
        <v>70.349999999999994</v>
      </c>
      <c r="Q111" s="86">
        <v>70.569999999999993</v>
      </c>
      <c r="R111" s="86">
        <v>71.28</v>
      </c>
      <c r="S111" s="86">
        <v>71.39</v>
      </c>
      <c r="T111" s="86">
        <v>73.72</v>
      </c>
      <c r="V111" s="159">
        <f t="shared" ref="V111:AF130" si="25">C111-D111</f>
        <v>6.9999999999993179E-2</v>
      </c>
      <c r="W111" s="159">
        <f t="shared" si="25"/>
        <v>7.000000000000739E-2</v>
      </c>
      <c r="X111" s="159">
        <f t="shared" si="25"/>
        <v>0.99999999999999289</v>
      </c>
      <c r="Y111" s="159">
        <f t="shared" si="25"/>
        <v>-0.64999999999999858</v>
      </c>
      <c r="Z111" s="159">
        <f t="shared" si="25"/>
        <v>0.35999999999999943</v>
      </c>
      <c r="AA111" s="159">
        <f t="shared" si="25"/>
        <v>-0.39999999999999858</v>
      </c>
      <c r="AB111" s="159">
        <f t="shared" si="25"/>
        <v>-0.5800000000000054</v>
      </c>
      <c r="AC111" s="159">
        <f t="shared" si="25"/>
        <v>-1.6700000000000017</v>
      </c>
      <c r="AD111" s="159">
        <f t="shared" si="25"/>
        <v>-1.5899999999999892</v>
      </c>
      <c r="AE111" s="159">
        <f t="shared" si="25"/>
        <v>-0.82000000000000739</v>
      </c>
      <c r="AF111" s="159">
        <f t="shared" si="25"/>
        <v>-0.75</v>
      </c>
      <c r="AG111" s="159">
        <f t="shared" si="24"/>
        <v>-1.7599999999999909</v>
      </c>
      <c r="AH111" s="159">
        <f t="shared" si="24"/>
        <v>0.60999999999999943</v>
      </c>
      <c r="AI111" s="159">
        <f t="shared" si="24"/>
        <v>-0.21999999999999886</v>
      </c>
      <c r="AJ111" s="159">
        <f t="shared" si="24"/>
        <v>-0.71000000000000796</v>
      </c>
      <c r="AK111" s="159">
        <f t="shared" si="24"/>
        <v>-0.10999999999999943</v>
      </c>
      <c r="AL111" s="159">
        <f t="shared" si="23"/>
        <v>-2.3299999999999983</v>
      </c>
    </row>
    <row r="112" spans="1:38" x14ac:dyDescent="0.2">
      <c r="A112" s="81">
        <v>373541099494401</v>
      </c>
      <c r="B112" s="80" t="s">
        <v>143</v>
      </c>
      <c r="C112" s="85">
        <v>53.94</v>
      </c>
      <c r="D112" s="85">
        <v>53.72</v>
      </c>
      <c r="E112" s="85">
        <v>53.28</v>
      </c>
      <c r="F112" s="85">
        <v>53</v>
      </c>
      <c r="G112" s="85">
        <v>53.3</v>
      </c>
      <c r="H112" s="85">
        <v>53.35</v>
      </c>
      <c r="I112" s="85">
        <v>53.63</v>
      </c>
      <c r="J112" s="85">
        <v>54.14</v>
      </c>
      <c r="K112" s="85">
        <v>54.95</v>
      </c>
      <c r="L112" s="85">
        <v>55.8</v>
      </c>
      <c r="M112" s="85">
        <v>56.54</v>
      </c>
      <c r="N112" s="85">
        <v>56.87</v>
      </c>
      <c r="O112" s="85">
        <v>57.84</v>
      </c>
      <c r="P112" s="85">
        <v>55.65</v>
      </c>
      <c r="Q112" s="86">
        <v>56.52</v>
      </c>
      <c r="R112" s="86">
        <v>56.74</v>
      </c>
      <c r="S112" s="86">
        <v>55.84</v>
      </c>
      <c r="T112" s="86">
        <v>57.53</v>
      </c>
      <c r="V112" s="159">
        <f t="shared" si="25"/>
        <v>0.21999999999999886</v>
      </c>
      <c r="W112" s="159">
        <f t="shared" si="25"/>
        <v>0.43999999999999773</v>
      </c>
      <c r="X112" s="159">
        <f t="shared" si="25"/>
        <v>0.28000000000000114</v>
      </c>
      <c r="Y112" s="159">
        <f t="shared" si="25"/>
        <v>-0.29999999999999716</v>
      </c>
      <c r="Z112" s="159">
        <f t="shared" si="25"/>
        <v>-5.0000000000004263E-2</v>
      </c>
      <c r="AA112" s="159">
        <f t="shared" si="25"/>
        <v>-0.28000000000000114</v>
      </c>
      <c r="AB112" s="159">
        <f t="shared" si="25"/>
        <v>-0.50999999999999801</v>
      </c>
      <c r="AC112" s="159">
        <f t="shared" si="25"/>
        <v>-0.81000000000000227</v>
      </c>
      <c r="AD112" s="159">
        <f t="shared" si="25"/>
        <v>-0.84999999999999432</v>
      </c>
      <c r="AE112" s="159">
        <f t="shared" si="25"/>
        <v>-0.74000000000000199</v>
      </c>
      <c r="AF112" s="159">
        <f t="shared" si="25"/>
        <v>-0.32999999999999829</v>
      </c>
      <c r="AG112" s="159">
        <f t="shared" si="24"/>
        <v>-0.97000000000000597</v>
      </c>
      <c r="AH112" s="159">
        <f t="shared" si="24"/>
        <v>2.1900000000000048</v>
      </c>
      <c r="AI112" s="159">
        <f t="shared" si="24"/>
        <v>-0.87000000000000455</v>
      </c>
      <c r="AJ112" s="159">
        <f t="shared" si="24"/>
        <v>-0.21999999999999886</v>
      </c>
      <c r="AK112" s="159">
        <f t="shared" si="24"/>
        <v>0.89999999999999858</v>
      </c>
      <c r="AL112" s="159">
        <f t="shared" si="23"/>
        <v>-1.6899999999999977</v>
      </c>
    </row>
    <row r="113" spans="1:38" x14ac:dyDescent="0.2">
      <c r="A113" s="81">
        <v>374001099282201</v>
      </c>
      <c r="B113" s="80" t="s">
        <v>144</v>
      </c>
      <c r="C113" s="106">
        <v>46.66</v>
      </c>
      <c r="D113" s="106">
        <v>46.66</v>
      </c>
      <c r="E113" s="106">
        <v>47.01</v>
      </c>
      <c r="F113" s="106">
        <v>46.48</v>
      </c>
      <c r="G113" s="106">
        <v>47.01</v>
      </c>
      <c r="H113" s="106">
        <v>46.79</v>
      </c>
      <c r="I113" s="106">
        <v>46.69</v>
      </c>
      <c r="J113" s="106">
        <v>47.48</v>
      </c>
      <c r="K113" s="106">
        <v>48.73</v>
      </c>
      <c r="L113" s="106">
        <v>49.43</v>
      </c>
      <c r="M113" s="106">
        <v>49.8</v>
      </c>
      <c r="N113" s="106">
        <v>50.5</v>
      </c>
      <c r="O113" s="107"/>
      <c r="P113" s="106"/>
      <c r="Q113" s="106"/>
      <c r="R113" s="106"/>
      <c r="S113" s="107"/>
      <c r="T113" s="107"/>
      <c r="V113" s="159">
        <f t="shared" si="25"/>
        <v>0</v>
      </c>
      <c r="W113" s="159">
        <f t="shared" si="25"/>
        <v>-0.35000000000000142</v>
      </c>
      <c r="X113" s="159">
        <f t="shared" si="25"/>
        <v>0.53000000000000114</v>
      </c>
      <c r="Y113" s="159">
        <f t="shared" si="25"/>
        <v>-0.53000000000000114</v>
      </c>
      <c r="Z113" s="159">
        <f t="shared" si="25"/>
        <v>0.21999999999999886</v>
      </c>
      <c r="AA113" s="159">
        <f t="shared" si="25"/>
        <v>0.10000000000000142</v>
      </c>
      <c r="AB113" s="159">
        <f t="shared" si="25"/>
        <v>-0.78999999999999915</v>
      </c>
      <c r="AC113" s="159">
        <f t="shared" si="25"/>
        <v>-1.25</v>
      </c>
      <c r="AD113" s="159">
        <f t="shared" si="25"/>
        <v>-0.70000000000000284</v>
      </c>
      <c r="AE113" s="159">
        <f t="shared" si="25"/>
        <v>-0.36999999999999744</v>
      </c>
      <c r="AF113" s="159">
        <f t="shared" si="25"/>
        <v>-0.70000000000000284</v>
      </c>
      <c r="AG113" s="159"/>
      <c r="AH113" s="159"/>
      <c r="AI113" s="159"/>
      <c r="AJ113" s="159"/>
      <c r="AK113" s="159"/>
      <c r="AL113" s="159"/>
    </row>
    <row r="114" spans="1:38" x14ac:dyDescent="0.2">
      <c r="A114" s="81">
        <v>374001099282202</v>
      </c>
      <c r="B114" s="80" t="s">
        <v>145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>
        <v>51.31</v>
      </c>
      <c r="P114" s="106">
        <v>50.39</v>
      </c>
      <c r="Q114" s="106">
        <v>51.43</v>
      </c>
      <c r="R114" s="106">
        <v>52.21</v>
      </c>
      <c r="S114" s="107">
        <v>52.11</v>
      </c>
      <c r="T114" s="107">
        <v>53.82</v>
      </c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>
        <f t="shared" si="24"/>
        <v>0.92000000000000171</v>
      </c>
      <c r="AI114" s="159">
        <f t="shared" si="24"/>
        <v>-1.0399999999999991</v>
      </c>
      <c r="AJ114" s="159">
        <f t="shared" si="24"/>
        <v>-0.78000000000000114</v>
      </c>
      <c r="AK114" s="159">
        <f t="shared" si="24"/>
        <v>0.10000000000000142</v>
      </c>
      <c r="AL114" s="159">
        <f t="shared" si="23"/>
        <v>-1.7100000000000009</v>
      </c>
    </row>
    <row r="115" spans="1:38" x14ac:dyDescent="0.2">
      <c r="A115" s="81">
        <v>373910099313701</v>
      </c>
      <c r="B115" s="80" t="s">
        <v>146</v>
      </c>
      <c r="C115" s="85">
        <v>49.58</v>
      </c>
      <c r="D115" s="85">
        <v>49.45</v>
      </c>
      <c r="E115" s="85">
        <v>49.35</v>
      </c>
      <c r="F115" s="85">
        <v>48.39</v>
      </c>
      <c r="G115" s="85">
        <v>49.39</v>
      </c>
      <c r="H115" s="85">
        <v>49.5</v>
      </c>
      <c r="I115" s="85">
        <v>49.36</v>
      </c>
      <c r="J115" s="85">
        <v>50.56</v>
      </c>
      <c r="K115" s="85">
        <v>51.71</v>
      </c>
      <c r="L115" s="85">
        <v>56.16</v>
      </c>
      <c r="M115" s="85">
        <v>53.39</v>
      </c>
      <c r="N115" s="85">
        <v>54.16</v>
      </c>
      <c r="O115" s="85">
        <v>57.01</v>
      </c>
      <c r="P115" s="85">
        <v>53.1</v>
      </c>
      <c r="Q115" s="86">
        <v>54.95</v>
      </c>
      <c r="R115" s="106">
        <v>55.25</v>
      </c>
      <c r="S115" s="106">
        <v>55.3</v>
      </c>
      <c r="T115" s="106">
        <v>56.45</v>
      </c>
      <c r="V115" s="159">
        <f t="shared" si="25"/>
        <v>0.12999999999999545</v>
      </c>
      <c r="W115" s="159">
        <f t="shared" si="25"/>
        <v>0.10000000000000142</v>
      </c>
      <c r="X115" s="159">
        <f t="shared" si="25"/>
        <v>0.96000000000000085</v>
      </c>
      <c r="Y115" s="159">
        <f t="shared" si="25"/>
        <v>-1</v>
      </c>
      <c r="Z115" s="159">
        <f t="shared" si="25"/>
        <v>-0.10999999999999943</v>
      </c>
      <c r="AA115" s="159">
        <f t="shared" si="25"/>
        <v>0.14000000000000057</v>
      </c>
      <c r="AB115" s="159">
        <f t="shared" si="25"/>
        <v>-1.2000000000000028</v>
      </c>
      <c r="AC115" s="159">
        <f t="shared" si="25"/>
        <v>-1.1499999999999986</v>
      </c>
      <c r="AD115" s="159">
        <f t="shared" si="25"/>
        <v>-4.4499999999999957</v>
      </c>
      <c r="AE115" s="159">
        <f t="shared" si="25"/>
        <v>2.769999999999996</v>
      </c>
      <c r="AF115" s="159">
        <f t="shared" si="25"/>
        <v>-0.76999999999999602</v>
      </c>
      <c r="AG115" s="159">
        <f t="shared" si="24"/>
        <v>-2.8500000000000014</v>
      </c>
      <c r="AH115" s="159">
        <f t="shared" si="24"/>
        <v>3.9099999999999966</v>
      </c>
      <c r="AI115" s="159">
        <f t="shared" si="24"/>
        <v>-1.8500000000000014</v>
      </c>
      <c r="AJ115" s="159">
        <f t="shared" si="24"/>
        <v>-0.29999999999999716</v>
      </c>
      <c r="AK115" s="159">
        <f t="shared" si="24"/>
        <v>-4.9999999999997158E-2</v>
      </c>
      <c r="AL115" s="159">
        <f t="shared" si="23"/>
        <v>-1.1500000000000057</v>
      </c>
    </row>
    <row r="116" spans="1:38" x14ac:dyDescent="0.2">
      <c r="A116" s="81">
        <v>373724099274801</v>
      </c>
      <c r="B116" s="80" t="s">
        <v>147</v>
      </c>
      <c r="C116" s="108">
        <v>59.28</v>
      </c>
      <c r="D116" s="108">
        <v>59.59</v>
      </c>
      <c r="E116" s="108">
        <v>59.94</v>
      </c>
      <c r="F116" s="108">
        <v>59.53</v>
      </c>
      <c r="G116" s="108">
        <v>59.84</v>
      </c>
      <c r="H116" s="108">
        <v>60.04</v>
      </c>
      <c r="I116" s="108">
        <v>60.36</v>
      </c>
      <c r="J116" s="108">
        <v>60.68</v>
      </c>
      <c r="K116" s="108">
        <v>65.569999999999993</v>
      </c>
      <c r="L116" s="108">
        <v>62.03</v>
      </c>
      <c r="M116" s="108">
        <v>62.76</v>
      </c>
      <c r="N116" s="108">
        <v>63.43</v>
      </c>
      <c r="O116" s="108">
        <v>64.28</v>
      </c>
      <c r="P116" s="108">
        <v>63.68</v>
      </c>
      <c r="Q116" s="108">
        <v>64.319999999999993</v>
      </c>
      <c r="R116" s="106">
        <v>64.959999999999994</v>
      </c>
      <c r="S116" s="106">
        <v>64.91</v>
      </c>
      <c r="T116" s="106">
        <v>65.63</v>
      </c>
      <c r="V116" s="159">
        <f t="shared" si="25"/>
        <v>-0.31000000000000227</v>
      </c>
      <c r="W116" s="159">
        <f t="shared" si="25"/>
        <v>-0.34999999999999432</v>
      </c>
      <c r="X116" s="159">
        <f t="shared" si="25"/>
        <v>0.40999999999999659</v>
      </c>
      <c r="Y116" s="159">
        <f t="shared" si="25"/>
        <v>-0.31000000000000227</v>
      </c>
      <c r="Z116" s="159">
        <f t="shared" si="25"/>
        <v>-0.19999999999999574</v>
      </c>
      <c r="AA116" s="159">
        <f t="shared" si="25"/>
        <v>-0.32000000000000028</v>
      </c>
      <c r="AB116" s="159">
        <f t="shared" si="25"/>
        <v>-0.32000000000000028</v>
      </c>
      <c r="AC116" s="159">
        <f t="shared" si="25"/>
        <v>-4.8899999999999935</v>
      </c>
      <c r="AD116" s="159">
        <f t="shared" si="25"/>
        <v>3.539999999999992</v>
      </c>
      <c r="AE116" s="159">
        <f t="shared" si="25"/>
        <v>-0.72999999999999687</v>
      </c>
      <c r="AF116" s="159">
        <f t="shared" si="25"/>
        <v>-0.67000000000000171</v>
      </c>
      <c r="AG116" s="159">
        <f t="shared" si="24"/>
        <v>-0.85000000000000142</v>
      </c>
      <c r="AH116" s="159">
        <f t="shared" si="24"/>
        <v>0.60000000000000142</v>
      </c>
      <c r="AI116" s="159">
        <f t="shared" si="24"/>
        <v>-0.63999999999999346</v>
      </c>
      <c r="AJ116" s="159">
        <f t="shared" si="24"/>
        <v>-0.64000000000000057</v>
      </c>
      <c r="AK116" s="159">
        <f t="shared" si="24"/>
        <v>4.9999999999997158E-2</v>
      </c>
      <c r="AL116" s="159">
        <f t="shared" si="23"/>
        <v>-0.71999999999999886</v>
      </c>
    </row>
    <row r="117" spans="1:38" x14ac:dyDescent="0.2">
      <c r="A117" s="81">
        <v>373442099324101</v>
      </c>
      <c r="B117" s="80" t="s">
        <v>148</v>
      </c>
      <c r="C117" s="85">
        <v>43.77</v>
      </c>
      <c r="D117" s="85">
        <v>44.71</v>
      </c>
      <c r="E117" s="85">
        <v>43.84</v>
      </c>
      <c r="F117" s="85">
        <v>43.29</v>
      </c>
      <c r="G117" s="85">
        <v>43.71</v>
      </c>
      <c r="H117" s="85">
        <v>44.45</v>
      </c>
      <c r="I117" s="85">
        <v>44.93</v>
      </c>
      <c r="J117" s="85">
        <v>45.28</v>
      </c>
      <c r="K117" s="85">
        <v>46.59</v>
      </c>
      <c r="L117" s="85">
        <v>48.89</v>
      </c>
      <c r="M117" s="85">
        <v>48.25</v>
      </c>
      <c r="N117" s="85">
        <v>50.67</v>
      </c>
      <c r="O117" s="85">
        <v>50.38</v>
      </c>
      <c r="P117" s="85">
        <v>47.5</v>
      </c>
      <c r="Q117" s="86">
        <v>47.93</v>
      </c>
      <c r="R117" s="106">
        <v>47.92</v>
      </c>
      <c r="S117" s="106">
        <v>46.68</v>
      </c>
      <c r="T117" s="106">
        <v>49.17</v>
      </c>
      <c r="V117" s="159">
        <f t="shared" si="25"/>
        <v>-0.93999999999999773</v>
      </c>
      <c r="W117" s="159">
        <f t="shared" si="25"/>
        <v>0.86999999999999744</v>
      </c>
      <c r="X117" s="159">
        <f t="shared" si="25"/>
        <v>0.55000000000000426</v>
      </c>
      <c r="Y117" s="159">
        <f t="shared" si="25"/>
        <v>-0.42000000000000171</v>
      </c>
      <c r="Z117" s="159">
        <f t="shared" si="25"/>
        <v>-0.74000000000000199</v>
      </c>
      <c r="AA117" s="159">
        <f t="shared" si="25"/>
        <v>-0.47999999999999687</v>
      </c>
      <c r="AB117" s="159">
        <f t="shared" si="25"/>
        <v>-0.35000000000000142</v>
      </c>
      <c r="AC117" s="159">
        <f t="shared" si="25"/>
        <v>-1.3100000000000023</v>
      </c>
      <c r="AD117" s="159">
        <f t="shared" si="25"/>
        <v>-2.2999999999999972</v>
      </c>
      <c r="AE117" s="159">
        <f t="shared" si="25"/>
        <v>0.64000000000000057</v>
      </c>
      <c r="AF117" s="159">
        <f t="shared" si="25"/>
        <v>-2.4200000000000017</v>
      </c>
      <c r="AG117" s="159">
        <f t="shared" si="24"/>
        <v>0.28999999999999915</v>
      </c>
      <c r="AH117" s="159">
        <f t="shared" si="24"/>
        <v>2.8800000000000026</v>
      </c>
      <c r="AI117" s="159">
        <f t="shared" si="24"/>
        <v>-0.42999999999999972</v>
      </c>
      <c r="AJ117" s="159">
        <f t="shared" si="24"/>
        <v>9.9999999999980105E-3</v>
      </c>
      <c r="AK117" s="159">
        <f t="shared" si="24"/>
        <v>1.240000000000002</v>
      </c>
      <c r="AL117" s="159">
        <f t="shared" si="23"/>
        <v>-2.490000000000002</v>
      </c>
    </row>
    <row r="118" spans="1:38" x14ac:dyDescent="0.2">
      <c r="A118" s="81">
        <v>374225099275001</v>
      </c>
      <c r="B118" s="80" t="s">
        <v>149</v>
      </c>
      <c r="C118" s="109">
        <v>47.22</v>
      </c>
      <c r="D118" s="109">
        <v>46.84</v>
      </c>
      <c r="E118" s="109">
        <v>46.57</v>
      </c>
      <c r="F118" s="109">
        <v>46.36</v>
      </c>
      <c r="G118" s="109">
        <v>50.57</v>
      </c>
      <c r="H118" s="109">
        <v>46.37</v>
      </c>
      <c r="I118" s="109">
        <v>45.78</v>
      </c>
      <c r="J118" s="109">
        <v>47.28</v>
      </c>
      <c r="K118" s="109">
        <v>47.42</v>
      </c>
      <c r="L118" s="109">
        <v>48.85</v>
      </c>
      <c r="M118" s="109">
        <v>50.13</v>
      </c>
      <c r="N118" s="109">
        <v>51.1</v>
      </c>
      <c r="O118" s="109">
        <v>52</v>
      </c>
      <c r="P118" s="109">
        <v>52.57</v>
      </c>
      <c r="Q118" s="109">
        <v>52.31</v>
      </c>
      <c r="R118" s="106">
        <v>52.7</v>
      </c>
      <c r="S118" s="106">
        <v>53.18</v>
      </c>
      <c r="T118" s="106">
        <v>54.86</v>
      </c>
      <c r="V118" s="159">
        <f t="shared" si="25"/>
        <v>0.37999999999999545</v>
      </c>
      <c r="W118" s="159">
        <f t="shared" si="25"/>
        <v>0.27000000000000313</v>
      </c>
      <c r="X118" s="159">
        <f t="shared" si="25"/>
        <v>0.21000000000000085</v>
      </c>
      <c r="Y118" s="159">
        <f t="shared" si="25"/>
        <v>-4.2100000000000009</v>
      </c>
      <c r="Z118" s="159">
        <f t="shared" si="25"/>
        <v>4.2000000000000028</v>
      </c>
      <c r="AA118" s="159">
        <f t="shared" si="25"/>
        <v>0.58999999999999631</v>
      </c>
      <c r="AB118" s="159">
        <f t="shared" si="25"/>
        <v>-1.5</v>
      </c>
      <c r="AC118" s="159">
        <f t="shared" si="25"/>
        <v>-0.14000000000000057</v>
      </c>
      <c r="AD118" s="159">
        <f t="shared" si="25"/>
        <v>-1.4299999999999997</v>
      </c>
      <c r="AE118" s="159">
        <f t="shared" si="25"/>
        <v>-1.2800000000000011</v>
      </c>
      <c r="AF118" s="159">
        <f t="shared" si="25"/>
        <v>-0.96999999999999886</v>
      </c>
      <c r="AG118" s="159">
        <f t="shared" si="24"/>
        <v>-0.89999999999999858</v>
      </c>
      <c r="AH118" s="159">
        <f t="shared" si="24"/>
        <v>-0.57000000000000028</v>
      </c>
      <c r="AI118" s="159">
        <f t="shared" si="24"/>
        <v>0.25999999999999801</v>
      </c>
      <c r="AJ118" s="159">
        <f t="shared" si="24"/>
        <v>-0.39000000000000057</v>
      </c>
      <c r="AK118" s="159">
        <f t="shared" si="24"/>
        <v>-0.47999999999999687</v>
      </c>
      <c r="AL118" s="159">
        <f t="shared" si="23"/>
        <v>-1.6799999999999997</v>
      </c>
    </row>
    <row r="119" spans="1:38" x14ac:dyDescent="0.2">
      <c r="A119" s="81">
        <v>375759098524502</v>
      </c>
      <c r="B119" s="80" t="s">
        <v>231</v>
      </c>
      <c r="C119" s="111">
        <v>34.700000000000003</v>
      </c>
      <c r="D119" s="111">
        <v>34.18</v>
      </c>
      <c r="E119" s="111">
        <v>34.4</v>
      </c>
      <c r="F119" s="111">
        <v>33.950000000000003</v>
      </c>
      <c r="G119" s="111">
        <v>33.39</v>
      </c>
      <c r="H119" s="111">
        <v>33.03</v>
      </c>
      <c r="I119" s="111">
        <v>32.51</v>
      </c>
      <c r="J119" s="111">
        <v>32.86</v>
      </c>
      <c r="K119" s="111">
        <v>34.5</v>
      </c>
      <c r="L119" s="111">
        <v>35.869999999999997</v>
      </c>
      <c r="M119" s="111">
        <v>35.75</v>
      </c>
      <c r="N119" s="111">
        <v>35.53</v>
      </c>
      <c r="O119" s="111">
        <v>36.85</v>
      </c>
      <c r="P119" s="111">
        <v>32.82</v>
      </c>
      <c r="Q119" s="111">
        <v>31.94</v>
      </c>
      <c r="R119" s="111">
        <v>30.37</v>
      </c>
      <c r="S119" s="111">
        <v>29.86</v>
      </c>
      <c r="T119" s="111">
        <v>32.53</v>
      </c>
      <c r="V119" s="159">
        <f t="shared" si="25"/>
        <v>0.52000000000000313</v>
      </c>
      <c r="W119" s="159">
        <f t="shared" si="25"/>
        <v>-0.21999999999999886</v>
      </c>
      <c r="X119" s="159">
        <f t="shared" si="25"/>
        <v>0.44999999999999574</v>
      </c>
      <c r="Y119" s="159">
        <f t="shared" si="25"/>
        <v>0.56000000000000227</v>
      </c>
      <c r="Z119" s="159">
        <f t="shared" si="25"/>
        <v>0.35999999999999943</v>
      </c>
      <c r="AA119" s="159">
        <f t="shared" si="25"/>
        <v>0.52000000000000313</v>
      </c>
      <c r="AB119" s="159">
        <f t="shared" si="25"/>
        <v>-0.35000000000000142</v>
      </c>
      <c r="AC119" s="159">
        <f t="shared" si="25"/>
        <v>-1.6400000000000006</v>
      </c>
      <c r="AD119" s="159">
        <f t="shared" si="25"/>
        <v>-1.3699999999999974</v>
      </c>
      <c r="AE119" s="159">
        <f t="shared" si="25"/>
        <v>0.11999999999999744</v>
      </c>
      <c r="AF119" s="159">
        <f t="shared" si="25"/>
        <v>0.21999999999999886</v>
      </c>
      <c r="AG119" s="159">
        <f t="shared" si="24"/>
        <v>-1.3200000000000003</v>
      </c>
      <c r="AH119" s="159">
        <f t="shared" si="24"/>
        <v>4.0300000000000011</v>
      </c>
      <c r="AI119" s="159">
        <f t="shared" si="24"/>
        <v>0.87999999999999901</v>
      </c>
      <c r="AJ119" s="159">
        <f t="shared" si="24"/>
        <v>1.5700000000000003</v>
      </c>
      <c r="AK119" s="159">
        <f t="shared" si="24"/>
        <v>0.51000000000000156</v>
      </c>
      <c r="AL119" s="159">
        <f t="shared" si="23"/>
        <v>-2.6700000000000017</v>
      </c>
    </row>
    <row r="120" spans="1:38" x14ac:dyDescent="0.2">
      <c r="A120" s="81">
        <v>375813098595101</v>
      </c>
      <c r="B120" s="80" t="s">
        <v>151</v>
      </c>
      <c r="C120" s="112">
        <v>22.48</v>
      </c>
      <c r="D120" s="112">
        <v>20.74</v>
      </c>
      <c r="E120" s="112">
        <v>18.53</v>
      </c>
      <c r="F120" s="112">
        <v>17.170000000000002</v>
      </c>
      <c r="G120" s="112">
        <v>17.079999999999998</v>
      </c>
      <c r="H120" s="112">
        <v>17.8</v>
      </c>
      <c r="I120" s="112">
        <v>16.559999999999999</v>
      </c>
      <c r="J120" s="112">
        <v>18.95</v>
      </c>
      <c r="K120" s="112">
        <v>21.02</v>
      </c>
      <c r="L120" s="112">
        <v>23.46</v>
      </c>
      <c r="M120" s="112">
        <v>24.22</v>
      </c>
      <c r="N120" s="112">
        <v>24.32</v>
      </c>
      <c r="O120" s="112">
        <v>26.06</v>
      </c>
      <c r="P120" s="112">
        <v>24.6</v>
      </c>
      <c r="Q120" s="112">
        <v>22.17</v>
      </c>
      <c r="R120" s="112">
        <v>22.2</v>
      </c>
      <c r="S120" s="118"/>
      <c r="T120" s="118"/>
      <c r="V120" s="159">
        <f t="shared" si="25"/>
        <v>1.740000000000002</v>
      </c>
      <c r="W120" s="159">
        <f t="shared" si="25"/>
        <v>2.2099999999999973</v>
      </c>
      <c r="X120" s="159">
        <f t="shared" si="25"/>
        <v>1.3599999999999994</v>
      </c>
      <c r="Y120" s="159">
        <f t="shared" si="25"/>
        <v>9.0000000000003411E-2</v>
      </c>
      <c r="Z120" s="159">
        <f t="shared" si="25"/>
        <v>-0.72000000000000242</v>
      </c>
      <c r="AA120" s="159">
        <f t="shared" si="25"/>
        <v>1.240000000000002</v>
      </c>
      <c r="AB120" s="159">
        <f t="shared" si="25"/>
        <v>-2.3900000000000006</v>
      </c>
      <c r="AC120" s="159">
        <f t="shared" si="25"/>
        <v>-2.0700000000000003</v>
      </c>
      <c r="AD120" s="159">
        <f t="shared" si="25"/>
        <v>-2.4400000000000013</v>
      </c>
      <c r="AE120" s="159">
        <f t="shared" si="25"/>
        <v>-0.75999999999999801</v>
      </c>
      <c r="AF120" s="159">
        <f t="shared" si="25"/>
        <v>-0.10000000000000142</v>
      </c>
      <c r="AG120" s="159">
        <f t="shared" si="24"/>
        <v>-1.7399999999999984</v>
      </c>
      <c r="AH120" s="159">
        <f t="shared" si="24"/>
        <v>1.4599999999999973</v>
      </c>
      <c r="AI120" s="159">
        <f t="shared" si="24"/>
        <v>2.4299999999999997</v>
      </c>
      <c r="AJ120" s="159">
        <f t="shared" si="24"/>
        <v>-2.9999999999997584E-2</v>
      </c>
      <c r="AK120" s="159"/>
      <c r="AL120" s="159"/>
    </row>
    <row r="121" spans="1:38" x14ac:dyDescent="0.2">
      <c r="A121" s="81">
        <v>375456098593401</v>
      </c>
      <c r="B121" s="80" t="s">
        <v>152</v>
      </c>
      <c r="C121" s="113">
        <v>27.8</v>
      </c>
      <c r="D121" s="113">
        <v>24.3</v>
      </c>
      <c r="E121" s="113">
        <v>23.1</v>
      </c>
      <c r="F121" s="113">
        <v>20.170000000000002</v>
      </c>
      <c r="G121" s="113">
        <v>20.100000000000001</v>
      </c>
      <c r="H121" s="113">
        <v>20.99</v>
      </c>
      <c r="I121" s="113">
        <v>20.399999999999999</v>
      </c>
      <c r="J121" s="113">
        <v>22.8</v>
      </c>
      <c r="K121" s="113">
        <v>27.88</v>
      </c>
      <c r="L121" s="113">
        <v>30.46</v>
      </c>
      <c r="M121" s="113">
        <v>30.87</v>
      </c>
      <c r="N121" s="113">
        <v>29.36</v>
      </c>
      <c r="O121" s="113">
        <v>31.65</v>
      </c>
      <c r="P121" s="113">
        <v>25.85</v>
      </c>
      <c r="Q121" s="113">
        <v>24.23</v>
      </c>
      <c r="R121" s="113">
        <v>22.59</v>
      </c>
      <c r="S121" s="113">
        <v>21.05</v>
      </c>
      <c r="T121" s="113">
        <v>25.33</v>
      </c>
      <c r="V121" s="159">
        <f t="shared" si="25"/>
        <v>3.5</v>
      </c>
      <c r="W121" s="159">
        <f t="shared" si="25"/>
        <v>1.1999999999999993</v>
      </c>
      <c r="X121" s="159">
        <f t="shared" si="25"/>
        <v>2.9299999999999997</v>
      </c>
      <c r="Y121" s="159">
        <f t="shared" si="25"/>
        <v>7.0000000000000284E-2</v>
      </c>
      <c r="Z121" s="159">
        <f t="shared" si="25"/>
        <v>-0.88999999999999702</v>
      </c>
      <c r="AA121" s="159">
        <f t="shared" si="25"/>
        <v>0.58999999999999986</v>
      </c>
      <c r="AB121" s="159">
        <f t="shared" si="25"/>
        <v>-2.4000000000000021</v>
      </c>
      <c r="AC121" s="159">
        <f t="shared" si="25"/>
        <v>-5.0799999999999983</v>
      </c>
      <c r="AD121" s="159">
        <f t="shared" si="25"/>
        <v>-2.5800000000000018</v>
      </c>
      <c r="AE121" s="159">
        <f t="shared" si="25"/>
        <v>-0.41000000000000014</v>
      </c>
      <c r="AF121" s="159">
        <f t="shared" si="25"/>
        <v>1.5100000000000016</v>
      </c>
      <c r="AG121" s="159">
        <f t="shared" si="24"/>
        <v>-2.2899999999999991</v>
      </c>
      <c r="AH121" s="159">
        <f t="shared" si="24"/>
        <v>5.7999999999999972</v>
      </c>
      <c r="AI121" s="159">
        <f t="shared" si="24"/>
        <v>1.620000000000001</v>
      </c>
      <c r="AJ121" s="159">
        <f t="shared" si="24"/>
        <v>1.6400000000000006</v>
      </c>
      <c r="AK121" s="159">
        <f t="shared" si="24"/>
        <v>1.5399999999999991</v>
      </c>
      <c r="AL121" s="159">
        <f t="shared" si="23"/>
        <v>-4.2799999999999976</v>
      </c>
    </row>
    <row r="122" spans="1:38" x14ac:dyDescent="0.2">
      <c r="A122" s="81">
        <v>375521098543201</v>
      </c>
      <c r="B122" s="81" t="s">
        <v>153</v>
      </c>
      <c r="C122" s="114">
        <v>22.76</v>
      </c>
      <c r="D122" s="114">
        <v>19.5</v>
      </c>
      <c r="E122" s="114">
        <v>18.63</v>
      </c>
      <c r="F122" s="114">
        <v>18.5</v>
      </c>
      <c r="G122" s="114">
        <v>17.64</v>
      </c>
      <c r="H122" s="114">
        <v>18.920000000000002</v>
      </c>
      <c r="I122" s="114">
        <v>18.79</v>
      </c>
      <c r="J122" s="114">
        <v>20.239999999999998</v>
      </c>
      <c r="K122" s="114">
        <v>22.61</v>
      </c>
      <c r="L122" s="114">
        <v>24.33</v>
      </c>
      <c r="M122" s="114">
        <v>24.65</v>
      </c>
      <c r="N122" s="114">
        <v>22.18</v>
      </c>
      <c r="O122" s="114">
        <v>24.71</v>
      </c>
      <c r="P122" s="114">
        <v>17.62</v>
      </c>
      <c r="Q122" s="114">
        <v>17.28</v>
      </c>
      <c r="R122" s="114">
        <v>15.48</v>
      </c>
      <c r="S122" s="114">
        <v>16.25</v>
      </c>
      <c r="T122" s="114">
        <v>20.29</v>
      </c>
      <c r="V122" s="159">
        <f t="shared" si="25"/>
        <v>3.2600000000000016</v>
      </c>
      <c r="W122" s="159">
        <f t="shared" si="25"/>
        <v>0.87000000000000099</v>
      </c>
      <c r="X122" s="159">
        <f t="shared" si="25"/>
        <v>0.12999999999999901</v>
      </c>
      <c r="Y122" s="159">
        <f t="shared" si="25"/>
        <v>0.85999999999999943</v>
      </c>
      <c r="Z122" s="159">
        <f t="shared" si="25"/>
        <v>-1.2800000000000011</v>
      </c>
      <c r="AA122" s="159">
        <f t="shared" si="25"/>
        <v>0.13000000000000256</v>
      </c>
      <c r="AB122" s="159">
        <f t="shared" si="25"/>
        <v>-1.4499999999999993</v>
      </c>
      <c r="AC122" s="159">
        <f t="shared" si="25"/>
        <v>-2.370000000000001</v>
      </c>
      <c r="AD122" s="159">
        <f t="shared" si="25"/>
        <v>-1.7199999999999989</v>
      </c>
      <c r="AE122" s="159">
        <f t="shared" si="25"/>
        <v>-0.32000000000000028</v>
      </c>
      <c r="AF122" s="159">
        <f t="shared" si="25"/>
        <v>2.4699999999999989</v>
      </c>
      <c r="AG122" s="159">
        <f t="shared" si="24"/>
        <v>-2.5300000000000011</v>
      </c>
      <c r="AH122" s="159">
        <f t="shared" si="24"/>
        <v>7.09</v>
      </c>
      <c r="AI122" s="159">
        <f t="shared" si="24"/>
        <v>0.33999999999999986</v>
      </c>
      <c r="AJ122" s="159">
        <f t="shared" si="24"/>
        <v>1.8000000000000007</v>
      </c>
      <c r="AK122" s="159">
        <f t="shared" si="24"/>
        <v>-0.76999999999999957</v>
      </c>
      <c r="AL122" s="159">
        <f t="shared" si="23"/>
        <v>-4.0399999999999991</v>
      </c>
    </row>
    <row r="123" spans="1:38" x14ac:dyDescent="0.2">
      <c r="A123" s="81">
        <v>380143098583001</v>
      </c>
      <c r="B123" s="81" t="s">
        <v>154</v>
      </c>
      <c r="C123" s="115">
        <v>29.49</v>
      </c>
      <c r="D123" s="115">
        <v>36.65</v>
      </c>
      <c r="E123" s="115">
        <v>36.9</v>
      </c>
      <c r="F123" s="115">
        <v>36.700000000000003</v>
      </c>
      <c r="G123" s="115">
        <v>36.520000000000003</v>
      </c>
      <c r="H123" s="115"/>
      <c r="I123" s="115"/>
      <c r="J123" s="115"/>
      <c r="K123" s="115"/>
      <c r="L123" s="115"/>
      <c r="M123" s="115"/>
      <c r="N123" s="115"/>
      <c r="O123" s="115">
        <v>40.43</v>
      </c>
      <c r="P123" s="115">
        <v>33.61</v>
      </c>
      <c r="Q123" s="115">
        <v>33.409999999999997</v>
      </c>
      <c r="R123" s="115">
        <v>31.7</v>
      </c>
      <c r="S123" s="115">
        <v>31.97</v>
      </c>
      <c r="T123" s="115">
        <v>34.94</v>
      </c>
      <c r="V123" s="159">
        <f t="shared" si="25"/>
        <v>-7.16</v>
      </c>
      <c r="W123" s="159">
        <f t="shared" si="25"/>
        <v>-0.25</v>
      </c>
      <c r="X123" s="159">
        <f t="shared" si="25"/>
        <v>0.19999999999999574</v>
      </c>
      <c r="Y123" s="159">
        <f t="shared" si="25"/>
        <v>0.17999999999999972</v>
      </c>
      <c r="Z123" s="159"/>
      <c r="AA123" s="159"/>
      <c r="AB123" s="159"/>
      <c r="AC123" s="159"/>
      <c r="AD123" s="159"/>
      <c r="AE123" s="159"/>
      <c r="AF123" s="159"/>
      <c r="AG123" s="159"/>
      <c r="AH123" s="159">
        <f t="shared" si="24"/>
        <v>6.82</v>
      </c>
      <c r="AI123" s="159">
        <f t="shared" si="24"/>
        <v>0.20000000000000284</v>
      </c>
      <c r="AJ123" s="159">
        <f t="shared" si="24"/>
        <v>1.7099999999999973</v>
      </c>
      <c r="AK123" s="159">
        <f t="shared" si="24"/>
        <v>-0.26999999999999957</v>
      </c>
      <c r="AL123" s="159">
        <f t="shared" si="23"/>
        <v>-2.9699999999999989</v>
      </c>
    </row>
    <row r="124" spans="1:38" x14ac:dyDescent="0.2">
      <c r="A124" s="81">
        <v>380301098502501</v>
      </c>
      <c r="B124" s="80" t="s">
        <v>155</v>
      </c>
      <c r="C124" s="85">
        <v>13.23</v>
      </c>
      <c r="D124" s="85">
        <v>12.31</v>
      </c>
      <c r="E124" s="85">
        <v>11.58</v>
      </c>
      <c r="F124" s="85">
        <v>12.28</v>
      </c>
      <c r="G124" s="85">
        <v>11.35</v>
      </c>
      <c r="H124" s="85">
        <v>11.48</v>
      </c>
      <c r="I124" s="85">
        <v>11.24</v>
      </c>
      <c r="J124" s="85">
        <v>11.19</v>
      </c>
      <c r="K124" s="85">
        <v>15.3</v>
      </c>
      <c r="L124" s="85">
        <v>14.81</v>
      </c>
      <c r="M124" s="85">
        <v>14.21</v>
      </c>
      <c r="N124" s="85">
        <v>14.66</v>
      </c>
      <c r="O124" s="85">
        <v>15.25</v>
      </c>
      <c r="P124" s="85">
        <v>10.15</v>
      </c>
      <c r="Q124" s="86">
        <v>8.73</v>
      </c>
      <c r="R124" s="86">
        <v>7.88</v>
      </c>
      <c r="S124" s="86">
        <v>7.95</v>
      </c>
      <c r="T124" s="86">
        <v>11.53</v>
      </c>
      <c r="V124" s="159">
        <f t="shared" si="25"/>
        <v>0.91999999999999993</v>
      </c>
      <c r="W124" s="159">
        <f t="shared" si="25"/>
        <v>0.73000000000000043</v>
      </c>
      <c r="X124" s="159">
        <f t="shared" si="25"/>
        <v>-0.69999999999999929</v>
      </c>
      <c r="Y124" s="159">
        <f t="shared" si="25"/>
        <v>0.92999999999999972</v>
      </c>
      <c r="Z124" s="159">
        <f t="shared" si="25"/>
        <v>-0.13000000000000078</v>
      </c>
      <c r="AA124" s="159">
        <f t="shared" si="25"/>
        <v>0.24000000000000021</v>
      </c>
      <c r="AB124" s="159">
        <f t="shared" si="25"/>
        <v>5.0000000000000711E-2</v>
      </c>
      <c r="AC124" s="159">
        <f t="shared" si="25"/>
        <v>-4.1100000000000012</v>
      </c>
      <c r="AD124" s="159">
        <f t="shared" si="25"/>
        <v>0.49000000000000021</v>
      </c>
      <c r="AE124" s="159">
        <f t="shared" si="25"/>
        <v>0.59999999999999964</v>
      </c>
      <c r="AF124" s="159">
        <f t="shared" si="25"/>
        <v>-0.44999999999999929</v>
      </c>
      <c r="AG124" s="159">
        <f t="shared" si="24"/>
        <v>-0.58999999999999986</v>
      </c>
      <c r="AH124" s="159">
        <f t="shared" si="24"/>
        <v>5.0999999999999996</v>
      </c>
      <c r="AI124" s="159">
        <f t="shared" si="24"/>
        <v>1.42</v>
      </c>
      <c r="AJ124" s="159">
        <f t="shared" si="24"/>
        <v>0.85000000000000053</v>
      </c>
      <c r="AK124" s="159">
        <f t="shared" si="24"/>
        <v>-7.0000000000000284E-2</v>
      </c>
      <c r="AL124" s="159">
        <f t="shared" si="23"/>
        <v>-3.5799999999999992</v>
      </c>
    </row>
    <row r="125" spans="1:38" x14ac:dyDescent="0.2">
      <c r="A125" s="81">
        <v>380129098502501</v>
      </c>
      <c r="B125" s="80" t="s">
        <v>156</v>
      </c>
      <c r="C125" s="116">
        <v>33.049999999999997</v>
      </c>
      <c r="D125" s="116">
        <v>32.75</v>
      </c>
      <c r="E125" s="116">
        <v>32.96</v>
      </c>
      <c r="F125" s="116">
        <v>32.880000000000003</v>
      </c>
      <c r="G125" s="116">
        <v>32.369999999999997</v>
      </c>
      <c r="H125" s="116">
        <v>32.130000000000003</v>
      </c>
      <c r="I125" s="116">
        <v>30.28</v>
      </c>
      <c r="J125" s="116">
        <v>31.71</v>
      </c>
      <c r="K125" s="116">
        <v>33.33</v>
      </c>
      <c r="L125" s="116">
        <v>34.67</v>
      </c>
      <c r="M125" s="116">
        <v>34.479999999999997</v>
      </c>
      <c r="N125" s="116">
        <v>34.18</v>
      </c>
      <c r="O125" s="116">
        <v>35.200000000000003</v>
      </c>
      <c r="P125" s="116">
        <v>30.51</v>
      </c>
      <c r="Q125" s="116">
        <v>29.6</v>
      </c>
      <c r="R125" s="116">
        <v>27.83</v>
      </c>
      <c r="S125" s="116">
        <v>28.36</v>
      </c>
      <c r="T125" s="116"/>
      <c r="V125" s="159">
        <f t="shared" si="25"/>
        <v>0.29999999999999716</v>
      </c>
      <c r="W125" s="159">
        <f t="shared" si="25"/>
        <v>-0.21000000000000085</v>
      </c>
      <c r="X125" s="159">
        <f t="shared" si="25"/>
        <v>7.9999999999998295E-2</v>
      </c>
      <c r="Y125" s="159">
        <f t="shared" si="25"/>
        <v>0.51000000000000512</v>
      </c>
      <c r="Z125" s="159">
        <f t="shared" si="25"/>
        <v>0.23999999999999488</v>
      </c>
      <c r="AA125" s="159">
        <f t="shared" si="25"/>
        <v>1.8500000000000014</v>
      </c>
      <c r="AB125" s="159">
        <f t="shared" si="25"/>
        <v>-1.4299999999999997</v>
      </c>
      <c r="AC125" s="159">
        <f t="shared" si="25"/>
        <v>-1.6199999999999974</v>
      </c>
      <c r="AD125" s="159">
        <f t="shared" si="25"/>
        <v>-1.3400000000000034</v>
      </c>
      <c r="AE125" s="159">
        <f t="shared" si="25"/>
        <v>0.19000000000000483</v>
      </c>
      <c r="AF125" s="159">
        <f t="shared" si="25"/>
        <v>0.29999999999999716</v>
      </c>
      <c r="AG125" s="159">
        <f t="shared" si="24"/>
        <v>-1.0200000000000031</v>
      </c>
      <c r="AH125" s="159">
        <f t="shared" si="24"/>
        <v>4.6900000000000013</v>
      </c>
      <c r="AI125" s="159">
        <f t="shared" si="24"/>
        <v>0.91000000000000014</v>
      </c>
      <c r="AJ125" s="159">
        <f t="shared" si="24"/>
        <v>1.7700000000000031</v>
      </c>
      <c r="AK125" s="159">
        <f t="shared" si="24"/>
        <v>-0.53000000000000114</v>
      </c>
      <c r="AL125" s="159"/>
    </row>
    <row r="126" spans="1:38" x14ac:dyDescent="0.2">
      <c r="A126" s="81">
        <v>375859098574001</v>
      </c>
      <c r="B126" s="80" t="s">
        <v>157</v>
      </c>
      <c r="C126" s="117">
        <v>31.78</v>
      </c>
      <c r="D126" s="117">
        <v>30.69</v>
      </c>
      <c r="E126" s="117">
        <v>30.19</v>
      </c>
      <c r="F126" s="117">
        <v>29.6</v>
      </c>
      <c r="G126" s="117">
        <v>29.38</v>
      </c>
      <c r="H126" s="117">
        <v>29.75</v>
      </c>
      <c r="I126" s="117">
        <v>29.33</v>
      </c>
      <c r="J126" s="117">
        <v>29.72</v>
      </c>
      <c r="K126" s="117">
        <v>31.73</v>
      </c>
      <c r="L126" s="117">
        <v>33.29</v>
      </c>
      <c r="M126" s="117">
        <v>33.979999999999997</v>
      </c>
      <c r="N126" s="117">
        <v>34.229999999999997</v>
      </c>
      <c r="O126" s="117">
        <v>35.020000000000003</v>
      </c>
      <c r="P126" s="117">
        <v>30.77</v>
      </c>
      <c r="Q126" s="117">
        <v>29.58</v>
      </c>
      <c r="R126" s="117">
        <v>27.48</v>
      </c>
      <c r="S126" s="117">
        <v>26.65</v>
      </c>
      <c r="T126" s="117">
        <v>29.79</v>
      </c>
      <c r="V126" s="159">
        <f t="shared" si="25"/>
        <v>1.0899999999999999</v>
      </c>
      <c r="W126" s="159">
        <f t="shared" si="25"/>
        <v>0.5</v>
      </c>
      <c r="X126" s="159">
        <f t="shared" si="25"/>
        <v>0.58999999999999986</v>
      </c>
      <c r="Y126" s="159">
        <f t="shared" si="25"/>
        <v>0.22000000000000242</v>
      </c>
      <c r="Z126" s="159">
        <f t="shared" si="25"/>
        <v>-0.37000000000000099</v>
      </c>
      <c r="AA126" s="159">
        <f t="shared" si="25"/>
        <v>0.42000000000000171</v>
      </c>
      <c r="AB126" s="159">
        <f t="shared" si="25"/>
        <v>-0.39000000000000057</v>
      </c>
      <c r="AC126" s="159">
        <f t="shared" si="25"/>
        <v>-2.0100000000000016</v>
      </c>
      <c r="AD126" s="159">
        <f t="shared" si="25"/>
        <v>-1.5599999999999987</v>
      </c>
      <c r="AE126" s="159">
        <f t="shared" si="25"/>
        <v>-0.68999999999999773</v>
      </c>
      <c r="AF126" s="159">
        <f t="shared" si="25"/>
        <v>-0.25</v>
      </c>
      <c r="AG126" s="159">
        <f t="shared" si="24"/>
        <v>-0.79000000000000625</v>
      </c>
      <c r="AH126" s="159">
        <f t="shared" si="24"/>
        <v>4.2500000000000036</v>
      </c>
      <c r="AI126" s="159">
        <f t="shared" si="24"/>
        <v>1.1900000000000013</v>
      </c>
      <c r="AJ126" s="159">
        <f t="shared" si="24"/>
        <v>2.0999999999999979</v>
      </c>
      <c r="AK126" s="159">
        <f t="shared" si="24"/>
        <v>0.83000000000000185</v>
      </c>
      <c r="AL126" s="159">
        <f t="shared" si="23"/>
        <v>-3.1400000000000006</v>
      </c>
    </row>
    <row r="127" spans="1:38" x14ac:dyDescent="0.2">
      <c r="A127" s="81">
        <v>375551099010301</v>
      </c>
      <c r="B127" s="80" t="s">
        <v>158</v>
      </c>
      <c r="C127" s="85">
        <v>28.92</v>
      </c>
      <c r="D127" s="85">
        <v>25.62</v>
      </c>
      <c r="E127" s="85">
        <v>21.41</v>
      </c>
      <c r="F127" s="85">
        <v>19.7</v>
      </c>
      <c r="G127" s="85">
        <v>20.38</v>
      </c>
      <c r="H127" s="85">
        <v>20.93</v>
      </c>
      <c r="I127" s="85">
        <v>22.25</v>
      </c>
      <c r="J127" s="85">
        <v>23.54</v>
      </c>
      <c r="K127" s="85">
        <v>27.48</v>
      </c>
      <c r="L127" s="85">
        <v>30.35</v>
      </c>
      <c r="M127" s="85">
        <v>30.96</v>
      </c>
      <c r="N127" s="85">
        <v>30.05</v>
      </c>
      <c r="O127" s="85">
        <v>32.1</v>
      </c>
      <c r="P127" s="85">
        <v>26.12</v>
      </c>
      <c r="Q127" s="86">
        <v>24.93</v>
      </c>
      <c r="R127" s="86">
        <v>23.21</v>
      </c>
      <c r="S127" s="86">
        <v>21.7</v>
      </c>
      <c r="T127" s="86"/>
      <c r="V127" s="159">
        <f t="shared" si="25"/>
        <v>3.3000000000000007</v>
      </c>
      <c r="W127" s="159">
        <f t="shared" si="25"/>
        <v>4.2100000000000009</v>
      </c>
      <c r="X127" s="159">
        <f t="shared" si="25"/>
        <v>1.7100000000000009</v>
      </c>
      <c r="Y127" s="159">
        <f t="shared" si="25"/>
        <v>-0.67999999999999972</v>
      </c>
      <c r="Z127" s="159">
        <f t="shared" si="25"/>
        <v>-0.55000000000000071</v>
      </c>
      <c r="AA127" s="159">
        <f t="shared" si="25"/>
        <v>-1.3200000000000003</v>
      </c>
      <c r="AB127" s="159">
        <f t="shared" si="25"/>
        <v>-1.2899999999999991</v>
      </c>
      <c r="AC127" s="159">
        <f t="shared" si="25"/>
        <v>-3.9400000000000013</v>
      </c>
      <c r="AD127" s="159">
        <f t="shared" si="25"/>
        <v>-2.870000000000001</v>
      </c>
      <c r="AE127" s="159">
        <f t="shared" si="25"/>
        <v>-0.60999999999999943</v>
      </c>
      <c r="AF127" s="159">
        <f t="shared" si="25"/>
        <v>0.91000000000000014</v>
      </c>
      <c r="AG127" s="159">
        <f t="shared" si="24"/>
        <v>-2.0500000000000007</v>
      </c>
      <c r="AH127" s="159">
        <f t="shared" si="24"/>
        <v>5.98</v>
      </c>
      <c r="AI127" s="159">
        <f t="shared" si="24"/>
        <v>1.1900000000000013</v>
      </c>
      <c r="AJ127" s="159">
        <f t="shared" si="24"/>
        <v>1.7199999999999989</v>
      </c>
      <c r="AK127" s="159">
        <f t="shared" si="24"/>
        <v>1.5100000000000016</v>
      </c>
      <c r="AL127" s="159"/>
    </row>
    <row r="128" spans="1:38" x14ac:dyDescent="0.2">
      <c r="A128" s="81">
        <v>375507098581101</v>
      </c>
      <c r="B128" s="80" t="s">
        <v>159</v>
      </c>
      <c r="C128" s="85">
        <v>26.79</v>
      </c>
      <c r="D128" s="85">
        <v>23.35</v>
      </c>
      <c r="E128" s="85">
        <v>19.579999999999998</v>
      </c>
      <c r="F128" s="85">
        <v>18.79</v>
      </c>
      <c r="G128" s="85">
        <v>19.100000000000001</v>
      </c>
      <c r="H128" s="85">
        <v>19.3</v>
      </c>
      <c r="I128" s="85">
        <v>20.69</v>
      </c>
      <c r="J128" s="85">
        <v>22.62</v>
      </c>
      <c r="K128" s="85">
        <v>26.1</v>
      </c>
      <c r="L128" s="85">
        <v>28.62</v>
      </c>
      <c r="M128" s="85">
        <v>28.67</v>
      </c>
      <c r="N128" s="85">
        <v>26.91</v>
      </c>
      <c r="O128" s="85">
        <v>29.61</v>
      </c>
      <c r="P128" s="85">
        <v>23.68</v>
      </c>
      <c r="Q128" s="86">
        <v>21.22</v>
      </c>
      <c r="R128" s="86">
        <v>19.75</v>
      </c>
      <c r="S128" s="86">
        <v>18.43</v>
      </c>
      <c r="T128" s="86"/>
      <c r="V128" s="159">
        <f t="shared" si="25"/>
        <v>3.4399999999999977</v>
      </c>
      <c r="W128" s="159">
        <f t="shared" si="25"/>
        <v>3.7700000000000031</v>
      </c>
      <c r="X128" s="159">
        <f t="shared" si="25"/>
        <v>0.78999999999999915</v>
      </c>
      <c r="Y128" s="159">
        <f t="shared" si="25"/>
        <v>-0.31000000000000227</v>
      </c>
      <c r="Z128" s="159">
        <f t="shared" si="25"/>
        <v>-0.19999999999999929</v>
      </c>
      <c r="AA128" s="159">
        <f t="shared" si="25"/>
        <v>-1.3900000000000006</v>
      </c>
      <c r="AB128" s="159">
        <f t="shared" si="25"/>
        <v>-1.9299999999999997</v>
      </c>
      <c r="AC128" s="159">
        <f t="shared" si="25"/>
        <v>-3.4800000000000004</v>
      </c>
      <c r="AD128" s="159">
        <f t="shared" si="25"/>
        <v>-2.5199999999999996</v>
      </c>
      <c r="AE128" s="159">
        <f t="shared" si="25"/>
        <v>-5.0000000000000711E-2</v>
      </c>
      <c r="AF128" s="159">
        <f t="shared" si="25"/>
        <v>1.7600000000000016</v>
      </c>
      <c r="AG128" s="159">
        <f t="shared" si="24"/>
        <v>-2.6999999999999993</v>
      </c>
      <c r="AH128" s="159">
        <f t="shared" si="24"/>
        <v>5.93</v>
      </c>
      <c r="AI128" s="159">
        <f t="shared" si="24"/>
        <v>2.4600000000000009</v>
      </c>
      <c r="AJ128" s="159">
        <f t="shared" si="24"/>
        <v>1.4699999999999989</v>
      </c>
      <c r="AK128" s="159">
        <f t="shared" si="24"/>
        <v>1.3200000000000003</v>
      </c>
      <c r="AL128" s="159"/>
    </row>
    <row r="129" spans="1:38" x14ac:dyDescent="0.2">
      <c r="A129" s="81">
        <v>375330098565101</v>
      </c>
      <c r="B129" s="80" t="s">
        <v>160</v>
      </c>
      <c r="C129" s="85">
        <v>18.23</v>
      </c>
      <c r="D129" s="85">
        <v>12.29</v>
      </c>
      <c r="E129" s="85">
        <v>12.74</v>
      </c>
      <c r="F129" s="85">
        <v>12.89</v>
      </c>
      <c r="G129" s="85">
        <v>13.03</v>
      </c>
      <c r="H129" s="85">
        <v>13.3</v>
      </c>
      <c r="I129" s="85">
        <v>13.58</v>
      </c>
      <c r="J129" s="85">
        <v>13.86</v>
      </c>
      <c r="K129" s="85">
        <v>14.2</v>
      </c>
      <c r="L129" s="85">
        <v>14.61</v>
      </c>
      <c r="M129" s="85">
        <v>14.1</v>
      </c>
      <c r="N129" s="85">
        <v>14.5</v>
      </c>
      <c r="O129" s="85">
        <v>14.34</v>
      </c>
      <c r="P129" s="85">
        <v>9.64</v>
      </c>
      <c r="Q129" s="86">
        <v>9.66</v>
      </c>
      <c r="R129" s="86">
        <v>9.6199999999999992</v>
      </c>
      <c r="S129" s="86">
        <v>9.33</v>
      </c>
      <c r="T129" s="86">
        <v>9.48</v>
      </c>
      <c r="V129" s="159">
        <f t="shared" si="25"/>
        <v>5.9400000000000013</v>
      </c>
      <c r="W129" s="159">
        <f t="shared" si="25"/>
        <v>-0.45000000000000107</v>
      </c>
      <c r="X129" s="159">
        <f t="shared" si="25"/>
        <v>-0.15000000000000036</v>
      </c>
      <c r="Y129" s="159">
        <f t="shared" si="25"/>
        <v>-0.13999999999999879</v>
      </c>
      <c r="Z129" s="159">
        <f t="shared" si="25"/>
        <v>-0.27000000000000135</v>
      </c>
      <c r="AA129" s="159">
        <f t="shared" si="25"/>
        <v>-0.27999999999999936</v>
      </c>
      <c r="AB129" s="159">
        <f t="shared" si="25"/>
        <v>-0.27999999999999936</v>
      </c>
      <c r="AC129" s="159">
        <f t="shared" si="25"/>
        <v>-0.33999999999999986</v>
      </c>
      <c r="AD129" s="159">
        <f t="shared" si="25"/>
        <v>-0.41000000000000014</v>
      </c>
      <c r="AE129" s="159">
        <f t="shared" si="25"/>
        <v>0.50999999999999979</v>
      </c>
      <c r="AF129" s="159">
        <f t="shared" si="25"/>
        <v>-0.40000000000000036</v>
      </c>
      <c r="AG129" s="159">
        <f t="shared" si="24"/>
        <v>0.16000000000000014</v>
      </c>
      <c r="AH129" s="159">
        <f t="shared" si="24"/>
        <v>4.6999999999999993</v>
      </c>
      <c r="AI129" s="159">
        <f t="shared" si="24"/>
        <v>-1.9999999999999574E-2</v>
      </c>
      <c r="AJ129" s="159">
        <f t="shared" si="24"/>
        <v>4.0000000000000924E-2</v>
      </c>
      <c r="AK129" s="159">
        <f t="shared" si="24"/>
        <v>0.28999999999999915</v>
      </c>
      <c r="AL129" s="159">
        <f t="shared" si="23"/>
        <v>-0.15000000000000036</v>
      </c>
    </row>
    <row r="130" spans="1:38" x14ac:dyDescent="0.2">
      <c r="A130" s="81">
        <v>375957098502501</v>
      </c>
      <c r="B130" s="80" t="s">
        <v>161</v>
      </c>
      <c r="C130" s="85"/>
      <c r="D130" s="85"/>
      <c r="E130" s="85"/>
      <c r="F130" s="85"/>
      <c r="G130" s="85"/>
      <c r="H130" s="85"/>
      <c r="I130" s="85">
        <v>30.08</v>
      </c>
      <c r="J130" s="85">
        <v>30.21</v>
      </c>
      <c r="K130" s="85">
        <v>31.81</v>
      </c>
      <c r="L130" s="85">
        <v>32.979999999999997</v>
      </c>
      <c r="M130" s="85">
        <v>32.549999999999997</v>
      </c>
      <c r="N130" s="85">
        <v>32.380000000000003</v>
      </c>
      <c r="O130" s="85">
        <v>33.35</v>
      </c>
      <c r="P130" s="85">
        <v>28.65</v>
      </c>
      <c r="Q130" s="86">
        <v>28.11</v>
      </c>
      <c r="R130" s="86">
        <v>26.82</v>
      </c>
      <c r="S130" s="86">
        <v>27.49</v>
      </c>
      <c r="T130" s="86">
        <v>30.53</v>
      </c>
      <c r="V130" s="159"/>
      <c r="W130" s="159"/>
      <c r="X130" s="159"/>
      <c r="Y130" s="159"/>
      <c r="Z130" s="159"/>
      <c r="AA130" s="159"/>
      <c r="AB130" s="159">
        <f t="shared" si="25"/>
        <v>-0.13000000000000256</v>
      </c>
      <c r="AC130" s="159">
        <f t="shared" si="25"/>
        <v>-1.5999999999999979</v>
      </c>
      <c r="AD130" s="159">
        <f t="shared" si="25"/>
        <v>-1.1699999999999982</v>
      </c>
      <c r="AE130" s="159">
        <f t="shared" si="25"/>
        <v>0.42999999999999972</v>
      </c>
      <c r="AF130" s="159">
        <f t="shared" si="25"/>
        <v>0.1699999999999946</v>
      </c>
      <c r="AG130" s="159">
        <f t="shared" si="24"/>
        <v>-0.96999999999999886</v>
      </c>
      <c r="AH130" s="159">
        <f t="shared" si="24"/>
        <v>4.7000000000000028</v>
      </c>
      <c r="AI130" s="159">
        <f t="shared" si="24"/>
        <v>0.53999999999999915</v>
      </c>
      <c r="AJ130" s="159">
        <f t="shared" si="24"/>
        <v>1.2899999999999991</v>
      </c>
      <c r="AK130" s="159">
        <f t="shared" si="24"/>
        <v>-0.66999999999999815</v>
      </c>
      <c r="AL130" s="159">
        <f t="shared" si="23"/>
        <v>-3.0400000000000027</v>
      </c>
    </row>
    <row r="131" spans="1:38" x14ac:dyDescent="0.2">
      <c r="U131" s="178" t="s">
        <v>206</v>
      </c>
      <c r="V131" s="159">
        <f t="shared" ref="V131:AL131" si="26">AVERAGE(V79:V130)</f>
        <v>1.158222222222222</v>
      </c>
      <c r="W131" s="159">
        <f t="shared" si="26"/>
        <v>1.3295833333333336</v>
      </c>
      <c r="X131" s="159">
        <f t="shared" si="26"/>
        <v>1.1337499999999998</v>
      </c>
      <c r="Y131" s="159">
        <f t="shared" si="26"/>
        <v>-0.66354166666666636</v>
      </c>
      <c r="Z131" s="159">
        <f t="shared" si="26"/>
        <v>-0.22478260869565198</v>
      </c>
      <c r="AA131" s="159">
        <f t="shared" si="26"/>
        <v>-6.8478260869565266E-2</v>
      </c>
      <c r="AB131" s="159">
        <f t="shared" si="26"/>
        <v>-1.5387234042553195</v>
      </c>
      <c r="AC131" s="159">
        <f t="shared" si="26"/>
        <v>-2.0556521739130433</v>
      </c>
      <c r="AD131" s="159">
        <f t="shared" si="26"/>
        <v>-1.5897916666666667</v>
      </c>
      <c r="AE131" s="159">
        <f t="shared" si="26"/>
        <v>-0.36104166666666676</v>
      </c>
      <c r="AF131" s="159">
        <f t="shared" si="26"/>
        <v>-0.25416666666666671</v>
      </c>
      <c r="AG131" s="159">
        <f t="shared" si="26"/>
        <v>-1.9019148936170218</v>
      </c>
      <c r="AH131" s="159">
        <f t="shared" si="26"/>
        <v>3.2853061224489788</v>
      </c>
      <c r="AI131" s="159">
        <f t="shared" si="26"/>
        <v>0.38857142857142907</v>
      </c>
      <c r="AJ131" s="159">
        <f t="shared" si="26"/>
        <v>0.11895833333333326</v>
      </c>
      <c r="AK131" s="159">
        <f t="shared" si="26"/>
        <v>0.23600000000000029</v>
      </c>
      <c r="AL131" s="159">
        <f t="shared" si="26"/>
        <v>-2.7100000000000009</v>
      </c>
    </row>
    <row r="133" spans="1:38" x14ac:dyDescent="0.2">
      <c r="A133" s="98" t="s">
        <v>43</v>
      </c>
      <c r="V133" s="178" t="s">
        <v>205</v>
      </c>
    </row>
    <row r="134" spans="1:38" x14ac:dyDescent="0.2">
      <c r="A134" s="183" t="s">
        <v>45</v>
      </c>
      <c r="B134" s="6" t="s">
        <v>46</v>
      </c>
      <c r="C134" s="120">
        <v>34700</v>
      </c>
      <c r="D134" s="120">
        <v>35065</v>
      </c>
      <c r="E134" s="120">
        <v>35431</v>
      </c>
      <c r="F134" s="120">
        <v>35796</v>
      </c>
      <c r="G134" s="120">
        <v>36161</v>
      </c>
      <c r="H134" s="120">
        <v>36526</v>
      </c>
      <c r="I134" s="120">
        <v>36892</v>
      </c>
      <c r="J134" s="120">
        <v>37257</v>
      </c>
      <c r="K134" s="120">
        <v>37622</v>
      </c>
      <c r="L134" s="120">
        <v>37987</v>
      </c>
      <c r="M134" s="121">
        <v>2005</v>
      </c>
      <c r="N134" s="121">
        <v>2006</v>
      </c>
      <c r="O134" s="121">
        <v>2007</v>
      </c>
      <c r="P134" s="121">
        <v>2008</v>
      </c>
      <c r="Q134" s="122">
        <v>2009</v>
      </c>
      <c r="R134" s="178">
        <v>2010</v>
      </c>
      <c r="S134" s="178">
        <v>2011</v>
      </c>
      <c r="T134" s="178">
        <v>2012</v>
      </c>
      <c r="V134" s="179">
        <v>1996</v>
      </c>
      <c r="W134" s="179">
        <v>1997</v>
      </c>
      <c r="X134" s="179">
        <v>1998</v>
      </c>
      <c r="Y134" s="179">
        <v>1999</v>
      </c>
      <c r="Z134" s="179">
        <v>2000</v>
      </c>
      <c r="AA134" s="179">
        <v>2001</v>
      </c>
      <c r="AB134" s="179">
        <v>2002</v>
      </c>
      <c r="AC134" s="179">
        <v>2003</v>
      </c>
      <c r="AD134" s="179">
        <v>2004</v>
      </c>
      <c r="AE134" s="179">
        <v>2005</v>
      </c>
      <c r="AF134" s="179">
        <v>2006</v>
      </c>
      <c r="AG134" s="179">
        <v>2007</v>
      </c>
      <c r="AH134" s="179">
        <v>2008</v>
      </c>
      <c r="AI134" s="179">
        <v>2009</v>
      </c>
      <c r="AJ134" s="179">
        <v>2010</v>
      </c>
      <c r="AK134" s="179">
        <v>2011</v>
      </c>
      <c r="AL134" s="179">
        <v>2012</v>
      </c>
    </row>
    <row r="135" spans="1:38" x14ac:dyDescent="0.2">
      <c r="A135" s="181">
        <v>374440099032401</v>
      </c>
      <c r="B135" s="119" t="s">
        <v>162</v>
      </c>
      <c r="C135" s="123">
        <v>23.77</v>
      </c>
      <c r="D135" s="123">
        <v>23.1</v>
      </c>
      <c r="E135" s="123">
        <v>21.15</v>
      </c>
      <c r="F135" s="123">
        <v>17.190000000000001</v>
      </c>
      <c r="G135" s="123">
        <v>17.350000000000001</v>
      </c>
      <c r="H135" s="123">
        <v>19.2</v>
      </c>
      <c r="I135" s="123">
        <v>19.8</v>
      </c>
      <c r="J135" s="123">
        <v>21.91</v>
      </c>
      <c r="K135" s="123">
        <v>25.42</v>
      </c>
      <c r="L135" s="123">
        <v>27.3</v>
      </c>
      <c r="M135" s="123">
        <v>28.61</v>
      </c>
      <c r="N135" s="123">
        <v>28.72</v>
      </c>
      <c r="O135" s="123">
        <v>30.85</v>
      </c>
      <c r="P135" s="123">
        <v>27.15</v>
      </c>
      <c r="Q135" s="124">
        <v>26.05</v>
      </c>
      <c r="R135" s="178">
        <v>23.88</v>
      </c>
      <c r="S135" s="178">
        <v>25.02</v>
      </c>
      <c r="T135" s="178">
        <v>29.76</v>
      </c>
      <c r="V135" s="159">
        <f>C135-D135</f>
        <v>0.66999999999999815</v>
      </c>
      <c r="W135" s="159">
        <f t="shared" ref="W135:AL150" si="27">D135-E135</f>
        <v>1.9500000000000028</v>
      </c>
      <c r="X135" s="159">
        <f t="shared" si="27"/>
        <v>3.9599999999999973</v>
      </c>
      <c r="Y135" s="159">
        <f t="shared" si="27"/>
        <v>-0.16000000000000014</v>
      </c>
      <c r="Z135" s="159">
        <f t="shared" si="27"/>
        <v>-1.8499999999999979</v>
      </c>
      <c r="AA135" s="159">
        <f t="shared" si="27"/>
        <v>-0.60000000000000142</v>
      </c>
      <c r="AB135" s="159">
        <f t="shared" si="27"/>
        <v>-2.1099999999999994</v>
      </c>
      <c r="AC135" s="159">
        <f t="shared" si="27"/>
        <v>-3.5100000000000016</v>
      </c>
      <c r="AD135" s="159">
        <f t="shared" si="27"/>
        <v>-1.879999999999999</v>
      </c>
      <c r="AE135" s="159">
        <f t="shared" si="27"/>
        <v>-1.3099999999999987</v>
      </c>
      <c r="AF135" s="159">
        <f t="shared" si="27"/>
        <v>-0.10999999999999943</v>
      </c>
      <c r="AG135" s="159">
        <f t="shared" si="27"/>
        <v>-2.1300000000000026</v>
      </c>
      <c r="AH135" s="159">
        <f t="shared" si="27"/>
        <v>3.7000000000000028</v>
      </c>
      <c r="AI135" s="159">
        <f t="shared" si="27"/>
        <v>1.0999999999999979</v>
      </c>
      <c r="AJ135" s="159">
        <f t="shared" si="27"/>
        <v>2.1700000000000017</v>
      </c>
      <c r="AK135" s="159">
        <f t="shared" si="27"/>
        <v>-1.1400000000000006</v>
      </c>
      <c r="AL135" s="159">
        <f t="shared" si="27"/>
        <v>-4.740000000000002</v>
      </c>
    </row>
    <row r="136" spans="1:38" x14ac:dyDescent="0.2">
      <c r="A136" s="181">
        <v>373950099204101</v>
      </c>
      <c r="B136" s="119" t="s">
        <v>163</v>
      </c>
      <c r="C136" s="123">
        <v>56.1</v>
      </c>
      <c r="D136" s="123">
        <v>46.66</v>
      </c>
      <c r="E136" s="123">
        <v>47.45</v>
      </c>
      <c r="F136" s="123">
        <v>46.8</v>
      </c>
      <c r="G136" s="123">
        <v>46.72</v>
      </c>
      <c r="H136" s="123">
        <v>46.89</v>
      </c>
      <c r="I136" s="123">
        <v>47.37</v>
      </c>
      <c r="J136" s="123">
        <v>47.75</v>
      </c>
      <c r="K136" s="123">
        <v>48.78</v>
      </c>
      <c r="L136" s="123">
        <v>50.5</v>
      </c>
      <c r="M136" s="123">
        <v>51.43</v>
      </c>
      <c r="N136" s="123">
        <v>52.26</v>
      </c>
      <c r="O136" s="123">
        <v>53.62</v>
      </c>
      <c r="P136" s="123">
        <v>53.5</v>
      </c>
      <c r="Q136" s="124">
        <v>53.61</v>
      </c>
      <c r="R136" s="178">
        <v>53.92</v>
      </c>
      <c r="S136" s="178">
        <v>53.65</v>
      </c>
      <c r="T136" s="178">
        <v>55.5</v>
      </c>
      <c r="V136" s="159">
        <f t="shared" ref="V136:AK157" si="28">C136-D136</f>
        <v>9.4400000000000048</v>
      </c>
      <c r="W136" s="159">
        <f t="shared" si="27"/>
        <v>-0.79000000000000625</v>
      </c>
      <c r="X136" s="159">
        <f t="shared" si="27"/>
        <v>0.65000000000000568</v>
      </c>
      <c r="Y136" s="159">
        <f t="shared" si="27"/>
        <v>7.9999999999998295E-2</v>
      </c>
      <c r="Z136" s="159">
        <f t="shared" si="27"/>
        <v>-0.17000000000000171</v>
      </c>
      <c r="AA136" s="159">
        <f t="shared" si="27"/>
        <v>-0.47999999999999687</v>
      </c>
      <c r="AB136" s="159">
        <f t="shared" si="27"/>
        <v>-0.38000000000000256</v>
      </c>
      <c r="AC136" s="159">
        <f t="shared" si="27"/>
        <v>-1.0300000000000011</v>
      </c>
      <c r="AD136" s="159">
        <f t="shared" si="27"/>
        <v>-1.7199999999999989</v>
      </c>
      <c r="AE136" s="159">
        <f t="shared" si="27"/>
        <v>-0.92999999999999972</v>
      </c>
      <c r="AF136" s="159">
        <f t="shared" si="27"/>
        <v>-0.82999999999999829</v>
      </c>
      <c r="AG136" s="159">
        <f t="shared" si="27"/>
        <v>-1.3599999999999994</v>
      </c>
      <c r="AH136" s="159">
        <f t="shared" si="27"/>
        <v>0.11999999999999744</v>
      </c>
      <c r="AI136" s="159">
        <f t="shared" si="27"/>
        <v>-0.10999999999999943</v>
      </c>
      <c r="AJ136" s="159">
        <f t="shared" si="27"/>
        <v>-0.31000000000000227</v>
      </c>
      <c r="AK136" s="159">
        <f t="shared" si="27"/>
        <v>0.27000000000000313</v>
      </c>
      <c r="AL136" s="159">
        <f t="shared" si="27"/>
        <v>-1.8500000000000014</v>
      </c>
    </row>
    <row r="137" spans="1:38" x14ac:dyDescent="0.2">
      <c r="A137" s="181">
        <v>373948099250101</v>
      </c>
      <c r="B137" s="119" t="s">
        <v>164</v>
      </c>
      <c r="C137" s="123"/>
      <c r="D137" s="123"/>
      <c r="E137" s="123"/>
      <c r="F137" s="123">
        <v>60.7</v>
      </c>
      <c r="G137" s="123">
        <v>61.79</v>
      </c>
      <c r="H137" s="123"/>
      <c r="I137" s="123">
        <v>62.62</v>
      </c>
      <c r="J137" s="123">
        <v>63.18</v>
      </c>
      <c r="K137" s="123">
        <v>64.33</v>
      </c>
      <c r="L137" s="123">
        <v>65.36</v>
      </c>
      <c r="M137" s="123">
        <v>66.209999999999994</v>
      </c>
      <c r="N137" s="123">
        <v>66.87</v>
      </c>
      <c r="O137" s="123">
        <v>67.88</v>
      </c>
      <c r="P137" s="123">
        <v>66.98</v>
      </c>
      <c r="Q137" s="124">
        <v>67.41</v>
      </c>
      <c r="R137" s="178">
        <v>68.349999999999994</v>
      </c>
      <c r="S137" s="178">
        <v>68.3</v>
      </c>
      <c r="T137" s="178">
        <v>70.3</v>
      </c>
      <c r="V137" s="159"/>
      <c r="W137" s="159"/>
      <c r="X137" s="159"/>
      <c r="Y137" s="159">
        <f t="shared" si="27"/>
        <v>-1.0899999999999963</v>
      </c>
      <c r="Z137" s="159"/>
      <c r="AA137" s="159"/>
      <c r="AB137" s="159">
        <f t="shared" si="27"/>
        <v>-0.56000000000000227</v>
      </c>
      <c r="AC137" s="159">
        <f t="shared" si="27"/>
        <v>-1.1499999999999986</v>
      </c>
      <c r="AD137" s="159">
        <f t="shared" si="27"/>
        <v>-1.0300000000000011</v>
      </c>
      <c r="AE137" s="159">
        <f t="shared" si="27"/>
        <v>-0.84999999999999432</v>
      </c>
      <c r="AF137" s="159">
        <f t="shared" si="27"/>
        <v>-0.6600000000000108</v>
      </c>
      <c r="AG137" s="159">
        <f t="shared" si="27"/>
        <v>-1.0099999999999909</v>
      </c>
      <c r="AH137" s="159">
        <f t="shared" si="27"/>
        <v>0.89999999999999147</v>
      </c>
      <c r="AI137" s="159">
        <f t="shared" si="27"/>
        <v>-0.42999999999999261</v>
      </c>
      <c r="AJ137" s="159">
        <f t="shared" si="27"/>
        <v>-0.93999999999999773</v>
      </c>
      <c r="AK137" s="159">
        <f t="shared" si="27"/>
        <v>4.9999999999997158E-2</v>
      </c>
      <c r="AL137" s="159">
        <f t="shared" si="27"/>
        <v>-2</v>
      </c>
    </row>
    <row r="138" spans="1:38" x14ac:dyDescent="0.2">
      <c r="A138" s="181">
        <v>374307099121601</v>
      </c>
      <c r="B138" s="119" t="s">
        <v>165</v>
      </c>
      <c r="C138" s="123">
        <v>34.700000000000003</v>
      </c>
      <c r="D138" s="123">
        <v>34.65</v>
      </c>
      <c r="E138" s="123">
        <v>33.549999999999997</v>
      </c>
      <c r="F138" s="123">
        <v>30.35</v>
      </c>
      <c r="G138" s="123">
        <v>30.55</v>
      </c>
      <c r="H138" s="123">
        <v>30.79</v>
      </c>
      <c r="I138" s="123">
        <v>30.83</v>
      </c>
      <c r="J138" s="123">
        <v>32.049999999999997</v>
      </c>
      <c r="K138" s="123">
        <v>36.17</v>
      </c>
      <c r="L138" s="123">
        <v>37.99</v>
      </c>
      <c r="M138" s="123">
        <v>37.200000000000003</v>
      </c>
      <c r="N138" s="123">
        <v>39.08</v>
      </c>
      <c r="O138" s="123">
        <v>39.56</v>
      </c>
      <c r="P138" s="123">
        <v>37.72</v>
      </c>
      <c r="Q138" s="124">
        <v>37.24</v>
      </c>
      <c r="R138" s="178">
        <v>37.65</v>
      </c>
      <c r="S138" s="178">
        <v>37.9</v>
      </c>
      <c r="T138" s="178">
        <v>40.619999999999997</v>
      </c>
      <c r="V138" s="159">
        <f t="shared" si="28"/>
        <v>5.0000000000004263E-2</v>
      </c>
      <c r="W138" s="159">
        <f t="shared" si="27"/>
        <v>1.1000000000000014</v>
      </c>
      <c r="X138" s="159">
        <f t="shared" si="27"/>
        <v>3.1999999999999957</v>
      </c>
      <c r="Y138" s="159">
        <f t="shared" si="27"/>
        <v>-0.19999999999999929</v>
      </c>
      <c r="Z138" s="159">
        <f t="shared" si="27"/>
        <v>-0.23999999999999844</v>
      </c>
      <c r="AA138" s="159">
        <f t="shared" si="27"/>
        <v>-3.9999999999999147E-2</v>
      </c>
      <c r="AB138" s="159">
        <f t="shared" si="27"/>
        <v>-1.2199999999999989</v>
      </c>
      <c r="AC138" s="159">
        <f t="shared" si="27"/>
        <v>-4.1200000000000045</v>
      </c>
      <c r="AD138" s="159">
        <f t="shared" si="27"/>
        <v>-1.8200000000000003</v>
      </c>
      <c r="AE138" s="159">
        <f t="shared" si="27"/>
        <v>0.78999999999999915</v>
      </c>
      <c r="AF138" s="159">
        <f t="shared" si="27"/>
        <v>-1.8799999999999955</v>
      </c>
      <c r="AG138" s="159">
        <f t="shared" si="27"/>
        <v>-0.48000000000000398</v>
      </c>
      <c r="AH138" s="159">
        <f t="shared" si="27"/>
        <v>1.8400000000000034</v>
      </c>
      <c r="AI138" s="159">
        <f t="shared" si="27"/>
        <v>0.47999999999999687</v>
      </c>
      <c r="AJ138" s="159">
        <f t="shared" si="27"/>
        <v>-0.40999999999999659</v>
      </c>
      <c r="AK138" s="159">
        <f t="shared" si="27"/>
        <v>-0.25</v>
      </c>
      <c r="AL138" s="159">
        <f t="shared" si="27"/>
        <v>-2.7199999999999989</v>
      </c>
    </row>
    <row r="139" spans="1:38" x14ac:dyDescent="0.2">
      <c r="A139" s="181">
        <v>374054099104501</v>
      </c>
      <c r="B139" s="119" t="s">
        <v>166</v>
      </c>
      <c r="C139" s="123">
        <v>39.11</v>
      </c>
      <c r="D139" s="123">
        <v>38.81</v>
      </c>
      <c r="E139" s="123">
        <v>38.35</v>
      </c>
      <c r="F139" s="123">
        <v>36.72</v>
      </c>
      <c r="G139" s="123">
        <v>35.6</v>
      </c>
      <c r="H139" s="123">
        <v>35.46</v>
      </c>
      <c r="I139" s="123">
        <v>35.47</v>
      </c>
      <c r="J139" s="123">
        <v>36.549999999999997</v>
      </c>
      <c r="K139" s="123">
        <v>38.75</v>
      </c>
      <c r="L139" s="123">
        <v>40.19</v>
      </c>
      <c r="M139" s="123">
        <v>41.64</v>
      </c>
      <c r="N139" s="123">
        <v>42.54</v>
      </c>
      <c r="O139" s="123">
        <v>44.03</v>
      </c>
      <c r="P139" s="123">
        <v>42.95</v>
      </c>
      <c r="Q139" s="124">
        <v>43.16</v>
      </c>
      <c r="R139" s="178">
        <v>43.49</v>
      </c>
      <c r="S139" s="178">
        <v>42.53</v>
      </c>
      <c r="T139" s="178">
        <v>45.58</v>
      </c>
      <c r="V139" s="159">
        <f t="shared" si="28"/>
        <v>0.29999999999999716</v>
      </c>
      <c r="W139" s="159">
        <f t="shared" si="27"/>
        <v>0.46000000000000085</v>
      </c>
      <c r="X139" s="159">
        <f t="shared" si="27"/>
        <v>1.6300000000000026</v>
      </c>
      <c r="Y139" s="159">
        <f t="shared" si="27"/>
        <v>1.1199999999999974</v>
      </c>
      <c r="Z139" s="159">
        <f t="shared" si="27"/>
        <v>0.14000000000000057</v>
      </c>
      <c r="AA139" s="159">
        <f t="shared" si="27"/>
        <v>-9.9999999999980105E-3</v>
      </c>
      <c r="AB139" s="159">
        <f t="shared" si="27"/>
        <v>-1.0799999999999983</v>
      </c>
      <c r="AC139" s="159">
        <f t="shared" si="27"/>
        <v>-2.2000000000000028</v>
      </c>
      <c r="AD139" s="159">
        <f t="shared" si="27"/>
        <v>-1.4399999999999977</v>
      </c>
      <c r="AE139" s="159">
        <f t="shared" si="27"/>
        <v>-1.4500000000000028</v>
      </c>
      <c r="AF139" s="159">
        <f t="shared" si="27"/>
        <v>-0.89999999999999858</v>
      </c>
      <c r="AG139" s="159">
        <f t="shared" si="27"/>
        <v>-1.490000000000002</v>
      </c>
      <c r="AH139" s="159">
        <f t="shared" si="27"/>
        <v>1.0799999999999983</v>
      </c>
      <c r="AI139" s="159">
        <f t="shared" si="27"/>
        <v>-0.20999999999999375</v>
      </c>
      <c r="AJ139" s="159">
        <f t="shared" si="27"/>
        <v>-0.3300000000000054</v>
      </c>
      <c r="AK139" s="159">
        <f t="shared" si="27"/>
        <v>0.96000000000000085</v>
      </c>
      <c r="AL139" s="159">
        <f t="shared" si="27"/>
        <v>-3.0499999999999972</v>
      </c>
    </row>
    <row r="140" spans="1:38" x14ac:dyDescent="0.2">
      <c r="A140" s="181">
        <v>373941099083301</v>
      </c>
      <c r="B140" s="119" t="s">
        <v>167</v>
      </c>
      <c r="C140" s="125">
        <v>53.61</v>
      </c>
      <c r="D140" s="125">
        <v>53.61</v>
      </c>
      <c r="E140" s="125">
        <v>52.33</v>
      </c>
      <c r="F140" s="125">
        <v>50.7</v>
      </c>
      <c r="G140" s="125">
        <v>50.12</v>
      </c>
      <c r="H140" s="125">
        <v>49.78</v>
      </c>
      <c r="I140" s="125">
        <v>49.45</v>
      </c>
      <c r="J140" s="125">
        <v>50.66</v>
      </c>
      <c r="K140" s="125">
        <v>52.47</v>
      </c>
      <c r="L140" s="125">
        <v>54.34</v>
      </c>
      <c r="M140" s="125">
        <v>55.55</v>
      </c>
      <c r="N140" s="125">
        <v>56.19</v>
      </c>
      <c r="O140" s="125">
        <v>58.02</v>
      </c>
      <c r="P140" s="125">
        <v>57.3</v>
      </c>
      <c r="Q140" s="125">
        <v>55.91</v>
      </c>
      <c r="R140" s="178">
        <v>55.4</v>
      </c>
      <c r="S140" s="178">
        <v>55.81</v>
      </c>
      <c r="T140" s="178">
        <v>58.27</v>
      </c>
      <c r="V140" s="159">
        <f t="shared" si="28"/>
        <v>0</v>
      </c>
      <c r="W140" s="159">
        <f t="shared" si="27"/>
        <v>1.2800000000000011</v>
      </c>
      <c r="X140" s="159">
        <f t="shared" si="27"/>
        <v>1.6299999999999955</v>
      </c>
      <c r="Y140" s="159">
        <f t="shared" si="27"/>
        <v>0.5800000000000054</v>
      </c>
      <c r="Z140" s="159">
        <f t="shared" si="27"/>
        <v>0.33999999999999631</v>
      </c>
      <c r="AA140" s="159">
        <f t="shared" si="27"/>
        <v>0.32999999999999829</v>
      </c>
      <c r="AB140" s="159">
        <f t="shared" si="27"/>
        <v>-1.2099999999999937</v>
      </c>
      <c r="AC140" s="159">
        <f t="shared" si="27"/>
        <v>-1.8100000000000023</v>
      </c>
      <c r="AD140" s="159">
        <f t="shared" si="27"/>
        <v>-1.8700000000000045</v>
      </c>
      <c r="AE140" s="159">
        <f t="shared" si="27"/>
        <v>-1.2099999999999937</v>
      </c>
      <c r="AF140" s="159">
        <f t="shared" si="27"/>
        <v>-0.64000000000000057</v>
      </c>
      <c r="AG140" s="159">
        <f t="shared" si="27"/>
        <v>-1.8300000000000054</v>
      </c>
      <c r="AH140" s="159">
        <f t="shared" si="27"/>
        <v>0.72000000000000597</v>
      </c>
      <c r="AI140" s="159">
        <f t="shared" si="27"/>
        <v>1.3900000000000006</v>
      </c>
      <c r="AJ140" s="159">
        <f t="shared" si="27"/>
        <v>0.50999999999999801</v>
      </c>
      <c r="AK140" s="159">
        <f t="shared" si="27"/>
        <v>-0.41000000000000369</v>
      </c>
      <c r="AL140" s="159">
        <f t="shared" si="27"/>
        <v>-2.4600000000000009</v>
      </c>
    </row>
    <row r="141" spans="1:38" x14ac:dyDescent="0.2">
      <c r="A141" s="181">
        <v>373417099265201</v>
      </c>
      <c r="B141" s="119" t="s">
        <v>168</v>
      </c>
      <c r="C141" s="123">
        <v>127.9</v>
      </c>
      <c r="D141" s="123">
        <v>129.12</v>
      </c>
      <c r="E141" s="123">
        <v>128.87</v>
      </c>
      <c r="F141" s="123">
        <v>128.5</v>
      </c>
      <c r="G141" s="123">
        <v>129.38999999999999</v>
      </c>
      <c r="H141" s="123">
        <v>133.77000000000001</v>
      </c>
      <c r="I141" s="123">
        <v>133.03</v>
      </c>
      <c r="J141" s="123">
        <v>130.99</v>
      </c>
      <c r="K141" s="123">
        <v>125.68</v>
      </c>
      <c r="L141" s="123">
        <v>137.08000000000001</v>
      </c>
      <c r="M141" s="123">
        <v>134.72999999999999</v>
      </c>
      <c r="N141" s="123">
        <v>131.97999999999999</v>
      </c>
      <c r="O141" s="123">
        <v>130.36000000000001</v>
      </c>
      <c r="P141" s="123">
        <v>129.97999999999999</v>
      </c>
      <c r="Q141" s="124">
        <v>129.76</v>
      </c>
      <c r="R141" s="178">
        <v>129.72999999999999</v>
      </c>
      <c r="S141" s="178">
        <v>129.86000000000001</v>
      </c>
      <c r="T141" s="178">
        <v>134.38999999999999</v>
      </c>
      <c r="V141" s="159">
        <f t="shared" si="28"/>
        <v>-1.2199999999999989</v>
      </c>
      <c r="W141" s="159">
        <f t="shared" si="27"/>
        <v>0.25</v>
      </c>
      <c r="X141" s="159">
        <f t="shared" si="27"/>
        <v>0.37000000000000455</v>
      </c>
      <c r="Y141" s="159">
        <f t="shared" si="27"/>
        <v>-0.88999999999998636</v>
      </c>
      <c r="Z141" s="159">
        <f t="shared" si="27"/>
        <v>-4.3800000000000239</v>
      </c>
      <c r="AA141" s="159">
        <f t="shared" si="27"/>
        <v>0.74000000000000909</v>
      </c>
      <c r="AB141" s="159">
        <f t="shared" si="27"/>
        <v>2.039999999999992</v>
      </c>
      <c r="AC141" s="159">
        <f t="shared" si="27"/>
        <v>5.3100000000000023</v>
      </c>
      <c r="AD141" s="159">
        <f t="shared" si="27"/>
        <v>-11.400000000000006</v>
      </c>
      <c r="AE141" s="159">
        <f t="shared" si="27"/>
        <v>2.3500000000000227</v>
      </c>
      <c r="AF141" s="159">
        <f t="shared" si="27"/>
        <v>2.75</v>
      </c>
      <c r="AG141" s="159">
        <f t="shared" si="27"/>
        <v>1.6199999999999761</v>
      </c>
      <c r="AH141" s="159">
        <f t="shared" si="27"/>
        <v>0.38000000000002387</v>
      </c>
      <c r="AI141" s="159">
        <f t="shared" si="27"/>
        <v>0.21999999999999886</v>
      </c>
      <c r="AJ141" s="159">
        <f t="shared" si="27"/>
        <v>3.0000000000001137E-2</v>
      </c>
      <c r="AK141" s="159">
        <f t="shared" si="27"/>
        <v>-0.13000000000002387</v>
      </c>
      <c r="AL141" s="159">
        <f t="shared" si="27"/>
        <v>-4.5299999999999727</v>
      </c>
    </row>
    <row r="142" spans="1:38" x14ac:dyDescent="0.2">
      <c r="A142" s="181">
        <v>373455099272501</v>
      </c>
      <c r="B142" s="119" t="s">
        <v>169</v>
      </c>
      <c r="C142" s="123">
        <v>106.25</v>
      </c>
      <c r="D142" s="123">
        <v>106.53</v>
      </c>
      <c r="E142" s="123">
        <v>106.02</v>
      </c>
      <c r="F142" s="123">
        <v>106</v>
      </c>
      <c r="G142" s="123">
        <v>106.58</v>
      </c>
      <c r="H142" s="123">
        <v>106.43</v>
      </c>
      <c r="I142" s="123">
        <v>106.18</v>
      </c>
      <c r="J142" s="123">
        <v>106.76</v>
      </c>
      <c r="K142" s="123"/>
      <c r="L142" s="123">
        <v>107.5</v>
      </c>
      <c r="M142" s="123">
        <v>107.44</v>
      </c>
      <c r="N142" s="123">
        <v>107.49</v>
      </c>
      <c r="O142" s="123">
        <v>108.07</v>
      </c>
      <c r="P142" s="123">
        <v>107.9</v>
      </c>
      <c r="Q142" s="124">
        <v>107.29</v>
      </c>
      <c r="R142" s="178">
        <v>107.34</v>
      </c>
      <c r="S142" s="178">
        <v>107.52</v>
      </c>
      <c r="T142" s="178">
        <v>109.02</v>
      </c>
      <c r="V142" s="159">
        <f t="shared" si="28"/>
        <v>-0.28000000000000114</v>
      </c>
      <c r="W142" s="159">
        <f t="shared" si="27"/>
        <v>0.51000000000000512</v>
      </c>
      <c r="X142" s="159">
        <f t="shared" si="27"/>
        <v>1.9999999999996021E-2</v>
      </c>
      <c r="Y142" s="159">
        <f t="shared" si="27"/>
        <v>-0.57999999999999829</v>
      </c>
      <c r="Z142" s="159">
        <f t="shared" si="27"/>
        <v>0.14999999999999147</v>
      </c>
      <c r="AA142" s="159">
        <f t="shared" si="27"/>
        <v>0.25</v>
      </c>
      <c r="AB142" s="159">
        <f t="shared" si="27"/>
        <v>-0.57999999999999829</v>
      </c>
      <c r="AC142" s="159"/>
      <c r="AD142" s="159"/>
      <c r="AE142" s="159">
        <f t="shared" si="27"/>
        <v>6.0000000000002274E-2</v>
      </c>
      <c r="AF142" s="159">
        <f t="shared" si="27"/>
        <v>-4.9999999999997158E-2</v>
      </c>
      <c r="AG142" s="159">
        <f t="shared" si="27"/>
        <v>-0.57999999999999829</v>
      </c>
      <c r="AH142" s="159">
        <f t="shared" si="27"/>
        <v>0.16999999999998749</v>
      </c>
      <c r="AI142" s="159">
        <f t="shared" si="27"/>
        <v>0.60999999999999943</v>
      </c>
      <c r="AJ142" s="159">
        <f t="shared" si="27"/>
        <v>-4.9999999999997158E-2</v>
      </c>
      <c r="AK142" s="159">
        <f t="shared" si="27"/>
        <v>-0.17999999999999261</v>
      </c>
      <c r="AL142" s="159">
        <f t="shared" si="27"/>
        <v>-1.5</v>
      </c>
    </row>
    <row r="143" spans="1:38" x14ac:dyDescent="0.2">
      <c r="A143" s="181">
        <v>373801099185901</v>
      </c>
      <c r="B143" s="119" t="s">
        <v>170</v>
      </c>
      <c r="C143" s="123">
        <v>81.52</v>
      </c>
      <c r="D143" s="123">
        <v>82.58</v>
      </c>
      <c r="E143" s="123">
        <v>82.96</v>
      </c>
      <c r="F143" s="123">
        <v>82.62</v>
      </c>
      <c r="G143" s="123"/>
      <c r="H143" s="123"/>
      <c r="I143" s="123">
        <v>82.44</v>
      </c>
      <c r="J143" s="123"/>
      <c r="K143" s="123">
        <v>83.45</v>
      </c>
      <c r="L143" s="123">
        <v>84.58</v>
      </c>
      <c r="M143" s="123">
        <v>85.42</v>
      </c>
      <c r="N143" s="123"/>
      <c r="O143" s="123">
        <v>87.95</v>
      </c>
      <c r="P143" s="123"/>
      <c r="Q143" s="178">
        <v>87.6</v>
      </c>
      <c r="R143" s="178">
        <v>88.61</v>
      </c>
      <c r="S143" s="178">
        <v>88.3</v>
      </c>
      <c r="T143" s="178">
        <v>89.11</v>
      </c>
      <c r="V143" s="159">
        <f t="shared" si="28"/>
        <v>-1.0600000000000023</v>
      </c>
      <c r="W143" s="159">
        <f t="shared" si="27"/>
        <v>-0.37999999999999545</v>
      </c>
      <c r="X143" s="159">
        <f t="shared" si="27"/>
        <v>0.3399999999999892</v>
      </c>
      <c r="Y143" s="159"/>
      <c r="Z143" s="159"/>
      <c r="AA143" s="159"/>
      <c r="AB143" s="159"/>
      <c r="AC143" s="159"/>
      <c r="AD143" s="159">
        <f>K143-L143</f>
        <v>-1.1299999999999955</v>
      </c>
      <c r="AE143" s="159">
        <f t="shared" si="27"/>
        <v>-0.84000000000000341</v>
      </c>
      <c r="AF143" s="159"/>
      <c r="AG143" s="159"/>
      <c r="AH143" s="159"/>
      <c r="AI143" s="159"/>
      <c r="AJ143" s="159">
        <f t="shared" si="27"/>
        <v>-1.0100000000000051</v>
      </c>
      <c r="AK143" s="159">
        <f t="shared" si="27"/>
        <v>0.31000000000000227</v>
      </c>
      <c r="AL143" s="159">
        <f t="shared" si="27"/>
        <v>-0.81000000000000227</v>
      </c>
    </row>
    <row r="144" spans="1:38" x14ac:dyDescent="0.2">
      <c r="A144" s="181">
        <v>373453099161501</v>
      </c>
      <c r="B144" s="119" t="s">
        <v>171</v>
      </c>
      <c r="C144" s="123">
        <v>149.30000000000001</v>
      </c>
      <c r="D144" s="123">
        <v>123.25</v>
      </c>
      <c r="E144" s="123">
        <v>123.15</v>
      </c>
      <c r="F144" s="123">
        <v>122.8</v>
      </c>
      <c r="G144" s="123">
        <v>123.23</v>
      </c>
      <c r="H144" s="123">
        <v>126.07</v>
      </c>
      <c r="I144" s="123">
        <v>124.14</v>
      </c>
      <c r="J144" s="123">
        <v>122.83</v>
      </c>
      <c r="K144" s="123">
        <v>128.80000000000001</v>
      </c>
      <c r="L144" s="123">
        <v>123.44</v>
      </c>
      <c r="M144" s="123">
        <v>124.09</v>
      </c>
      <c r="N144" s="123">
        <v>124.76</v>
      </c>
      <c r="O144" s="123">
        <v>126</v>
      </c>
      <c r="P144" s="123">
        <v>124.81</v>
      </c>
      <c r="Q144" s="124">
        <v>126.25</v>
      </c>
      <c r="R144" s="178">
        <v>126.29</v>
      </c>
      <c r="S144" s="178">
        <v>126.1</v>
      </c>
      <c r="T144" s="178">
        <v>127.34</v>
      </c>
      <c r="V144" s="159">
        <f t="shared" si="28"/>
        <v>26.050000000000011</v>
      </c>
      <c r="W144" s="159">
        <f t="shared" si="27"/>
        <v>9.9999999999994316E-2</v>
      </c>
      <c r="X144" s="159">
        <f t="shared" si="27"/>
        <v>0.35000000000000853</v>
      </c>
      <c r="Y144" s="159">
        <f t="shared" si="27"/>
        <v>-0.43000000000000682</v>
      </c>
      <c r="Z144" s="159">
        <f t="shared" si="27"/>
        <v>-2.8399999999999892</v>
      </c>
      <c r="AA144" s="159">
        <f t="shared" si="27"/>
        <v>1.9299999999999926</v>
      </c>
      <c r="AB144" s="159">
        <f t="shared" si="27"/>
        <v>1.3100000000000023</v>
      </c>
      <c r="AC144" s="159">
        <f t="shared" si="27"/>
        <v>-5.9700000000000131</v>
      </c>
      <c r="AD144" s="159">
        <f t="shared" si="27"/>
        <v>5.3600000000000136</v>
      </c>
      <c r="AE144" s="159">
        <f t="shared" si="27"/>
        <v>-0.65000000000000568</v>
      </c>
      <c r="AF144" s="159">
        <f t="shared" si="27"/>
        <v>-0.67000000000000171</v>
      </c>
      <c r="AG144" s="159">
        <f t="shared" si="27"/>
        <v>-1.2399999999999949</v>
      </c>
      <c r="AH144" s="159">
        <f t="shared" si="27"/>
        <v>1.1899999999999977</v>
      </c>
      <c r="AI144" s="159">
        <f t="shared" si="27"/>
        <v>-1.4399999999999977</v>
      </c>
      <c r="AJ144" s="159">
        <f t="shared" si="27"/>
        <v>-4.0000000000006253E-2</v>
      </c>
      <c r="AK144" s="159">
        <f t="shared" si="27"/>
        <v>0.19000000000001194</v>
      </c>
      <c r="AL144" s="159">
        <f t="shared" si="27"/>
        <v>-1.2400000000000091</v>
      </c>
    </row>
    <row r="145" spans="1:38" x14ac:dyDescent="0.2">
      <c r="A145" s="181">
        <v>373950099204101</v>
      </c>
      <c r="B145" s="119" t="s">
        <v>172</v>
      </c>
      <c r="C145" s="123">
        <v>64.06</v>
      </c>
      <c r="D145" s="123">
        <v>64.599999999999994</v>
      </c>
      <c r="E145" s="123">
        <v>64.180000000000007</v>
      </c>
      <c r="F145" s="123">
        <v>63.08</v>
      </c>
      <c r="G145" s="123">
        <v>62.22</v>
      </c>
      <c r="H145" s="123">
        <v>61.89</v>
      </c>
      <c r="I145" s="123">
        <v>61.49</v>
      </c>
      <c r="J145" s="123">
        <v>61.88</v>
      </c>
      <c r="K145" s="123">
        <v>62.96</v>
      </c>
      <c r="L145" s="123">
        <v>64.3</v>
      </c>
      <c r="M145" s="123">
        <v>65.430000000000007</v>
      </c>
      <c r="N145" s="123">
        <v>66.040000000000006</v>
      </c>
      <c r="O145" s="123">
        <v>67.400000000000006</v>
      </c>
      <c r="P145" s="123">
        <v>67.39</v>
      </c>
      <c r="Q145" s="124">
        <v>66.86</v>
      </c>
      <c r="R145" s="178">
        <v>66.239999999999995</v>
      </c>
      <c r="S145" s="178">
        <v>66.27</v>
      </c>
      <c r="V145" s="159">
        <f t="shared" si="28"/>
        <v>-0.53999999999999204</v>
      </c>
      <c r="W145" s="159">
        <f t="shared" si="27"/>
        <v>0.41999999999998749</v>
      </c>
      <c r="X145" s="159">
        <f t="shared" si="27"/>
        <v>1.1000000000000085</v>
      </c>
      <c r="Y145" s="159">
        <f t="shared" si="27"/>
        <v>0.85999999999999943</v>
      </c>
      <c r="Z145" s="159">
        <f t="shared" si="27"/>
        <v>0.32999999999999829</v>
      </c>
      <c r="AA145" s="159">
        <f t="shared" si="27"/>
        <v>0.39999999999999858</v>
      </c>
      <c r="AB145" s="159">
        <f t="shared" si="27"/>
        <v>-0.39000000000000057</v>
      </c>
      <c r="AC145" s="159">
        <f t="shared" si="27"/>
        <v>-1.0799999999999983</v>
      </c>
      <c r="AD145" s="159">
        <f t="shared" si="27"/>
        <v>-1.3399999999999963</v>
      </c>
      <c r="AE145" s="159">
        <f t="shared" si="27"/>
        <v>-1.1300000000000097</v>
      </c>
      <c r="AF145" s="159">
        <f t="shared" si="27"/>
        <v>-0.60999999999999943</v>
      </c>
      <c r="AG145" s="159">
        <f t="shared" si="27"/>
        <v>-1.3599999999999994</v>
      </c>
      <c r="AH145" s="159">
        <f t="shared" si="27"/>
        <v>1.0000000000005116E-2</v>
      </c>
      <c r="AI145" s="159">
        <f t="shared" si="27"/>
        <v>0.53000000000000114</v>
      </c>
      <c r="AJ145" s="159">
        <f t="shared" si="27"/>
        <v>0.62000000000000455</v>
      </c>
      <c r="AK145" s="159">
        <f t="shared" si="27"/>
        <v>-3.0000000000001137E-2</v>
      </c>
      <c r="AL145" s="159"/>
    </row>
    <row r="146" spans="1:38" x14ac:dyDescent="0.2">
      <c r="A146" s="181">
        <v>374908098542801</v>
      </c>
      <c r="B146" s="119" t="s">
        <v>173</v>
      </c>
      <c r="C146" s="123">
        <v>24.93</v>
      </c>
      <c r="D146" s="123">
        <v>24.04</v>
      </c>
      <c r="E146" s="123">
        <v>21.15</v>
      </c>
      <c r="F146" s="123">
        <v>17.11</v>
      </c>
      <c r="G146" s="123">
        <v>17.059999999999999</v>
      </c>
      <c r="H146" s="123">
        <v>18.66</v>
      </c>
      <c r="I146" s="123">
        <v>18.89</v>
      </c>
      <c r="J146" s="123">
        <v>21.18</v>
      </c>
      <c r="K146" s="123">
        <v>24.24</v>
      </c>
      <c r="L146" s="123">
        <v>26.8</v>
      </c>
      <c r="M146" s="123">
        <v>26.59</v>
      </c>
      <c r="N146" s="123">
        <v>24.94</v>
      </c>
      <c r="O146" s="123">
        <v>28.18</v>
      </c>
      <c r="P146" s="123">
        <v>20.7</v>
      </c>
      <c r="Q146" s="178">
        <v>23.85</v>
      </c>
      <c r="R146" s="178">
        <v>18.350000000000001</v>
      </c>
      <c r="S146" s="178">
        <v>18.89</v>
      </c>
      <c r="T146" s="178">
        <v>24</v>
      </c>
      <c r="V146" s="159">
        <f t="shared" si="28"/>
        <v>0.89000000000000057</v>
      </c>
      <c r="W146" s="159">
        <f t="shared" si="27"/>
        <v>2.8900000000000006</v>
      </c>
      <c r="X146" s="159">
        <f t="shared" si="27"/>
        <v>4.0399999999999991</v>
      </c>
      <c r="Y146" s="159">
        <f t="shared" si="27"/>
        <v>5.0000000000000711E-2</v>
      </c>
      <c r="Z146" s="159">
        <f t="shared" si="27"/>
        <v>-1.6000000000000014</v>
      </c>
      <c r="AA146" s="159">
        <f t="shared" si="27"/>
        <v>-0.23000000000000043</v>
      </c>
      <c r="AB146" s="159">
        <f t="shared" si="27"/>
        <v>-2.2899999999999991</v>
      </c>
      <c r="AC146" s="159">
        <f t="shared" si="27"/>
        <v>-3.0599999999999987</v>
      </c>
      <c r="AD146" s="159">
        <f t="shared" si="27"/>
        <v>-2.5600000000000023</v>
      </c>
      <c r="AE146" s="159">
        <f t="shared" si="27"/>
        <v>0.21000000000000085</v>
      </c>
      <c r="AF146" s="159">
        <f t="shared" si="27"/>
        <v>1.6499999999999986</v>
      </c>
      <c r="AG146" s="159">
        <f t="shared" si="27"/>
        <v>-3.2399999999999984</v>
      </c>
      <c r="AH146" s="159">
        <f t="shared" si="27"/>
        <v>7.48</v>
      </c>
      <c r="AI146" s="159">
        <f t="shared" si="27"/>
        <v>-3.1500000000000021</v>
      </c>
      <c r="AJ146" s="159">
        <f t="shared" si="27"/>
        <v>5.5</v>
      </c>
      <c r="AK146" s="159">
        <f t="shared" si="27"/>
        <v>-0.53999999999999915</v>
      </c>
      <c r="AL146" s="159">
        <f t="shared" si="27"/>
        <v>-5.1099999999999994</v>
      </c>
    </row>
    <row r="147" spans="1:38" x14ac:dyDescent="0.2">
      <c r="A147" s="181">
        <v>374255099033901</v>
      </c>
      <c r="B147" s="119" t="s">
        <v>174</v>
      </c>
      <c r="C147" s="126">
        <v>30.64</v>
      </c>
      <c r="D147" s="126">
        <v>30.38</v>
      </c>
      <c r="E147" s="126">
        <v>30.56</v>
      </c>
      <c r="F147" s="126">
        <v>25.59</v>
      </c>
      <c r="G147" s="126">
        <v>24.58</v>
      </c>
      <c r="H147" s="126">
        <v>25.79</v>
      </c>
      <c r="I147" s="126">
        <v>26.12</v>
      </c>
      <c r="J147" s="126">
        <v>26.39</v>
      </c>
      <c r="K147" s="126">
        <v>31.39</v>
      </c>
      <c r="L147" s="126">
        <v>33.450000000000003</v>
      </c>
      <c r="M147" s="126">
        <v>35.15</v>
      </c>
      <c r="N147" s="126">
        <v>35.61</v>
      </c>
      <c r="O147" s="126">
        <v>37.549999999999997</v>
      </c>
      <c r="P147" s="126">
        <v>35.549999999999997</v>
      </c>
      <c r="Q147" s="126">
        <v>34.369999999999997</v>
      </c>
      <c r="R147" s="178">
        <v>32.04</v>
      </c>
      <c r="S147" s="178">
        <v>33.130000000000003</v>
      </c>
      <c r="T147" s="178">
        <v>36.36</v>
      </c>
      <c r="V147" s="159">
        <f t="shared" si="28"/>
        <v>0.26000000000000156</v>
      </c>
      <c r="W147" s="159">
        <f t="shared" si="27"/>
        <v>-0.17999999999999972</v>
      </c>
      <c r="X147" s="159">
        <f t="shared" si="27"/>
        <v>4.9699999999999989</v>
      </c>
      <c r="Y147" s="159">
        <f t="shared" si="27"/>
        <v>1.0100000000000016</v>
      </c>
      <c r="Z147" s="159">
        <f t="shared" si="27"/>
        <v>-1.2100000000000009</v>
      </c>
      <c r="AA147" s="159">
        <f t="shared" si="27"/>
        <v>-0.33000000000000185</v>
      </c>
      <c r="AB147" s="159">
        <f t="shared" si="27"/>
        <v>-0.26999999999999957</v>
      </c>
      <c r="AC147" s="159">
        <f t="shared" si="27"/>
        <v>-5</v>
      </c>
      <c r="AD147" s="159">
        <f t="shared" si="27"/>
        <v>-2.0600000000000023</v>
      </c>
      <c r="AE147" s="159">
        <f t="shared" si="27"/>
        <v>-1.6999999999999957</v>
      </c>
      <c r="AF147" s="159">
        <f t="shared" si="27"/>
        <v>-0.46000000000000085</v>
      </c>
      <c r="AG147" s="159">
        <f t="shared" si="27"/>
        <v>-1.9399999999999977</v>
      </c>
      <c r="AH147" s="159">
        <f t="shared" si="27"/>
        <v>2</v>
      </c>
      <c r="AI147" s="159">
        <f t="shared" si="27"/>
        <v>1.1799999999999997</v>
      </c>
      <c r="AJ147" s="159">
        <f t="shared" si="27"/>
        <v>2.3299999999999983</v>
      </c>
      <c r="AK147" s="159">
        <f t="shared" si="27"/>
        <v>-1.0900000000000034</v>
      </c>
      <c r="AL147" s="159">
        <f t="shared" si="27"/>
        <v>-3.2299999999999969</v>
      </c>
    </row>
    <row r="148" spans="1:38" x14ac:dyDescent="0.2">
      <c r="A148" s="181">
        <v>374111099070401</v>
      </c>
      <c r="B148" s="119" t="s">
        <v>175</v>
      </c>
      <c r="C148" s="123">
        <v>36.49</v>
      </c>
      <c r="D148" s="123">
        <v>36.03</v>
      </c>
      <c r="E148" s="123">
        <v>35.53</v>
      </c>
      <c r="F148" s="123">
        <v>32.700000000000003</v>
      </c>
      <c r="G148" s="123">
        <v>32.340000000000003</v>
      </c>
      <c r="H148" s="123">
        <v>32.200000000000003</v>
      </c>
      <c r="I148" s="123">
        <v>32.14</v>
      </c>
      <c r="J148" s="123">
        <v>33.53</v>
      </c>
      <c r="K148" s="123">
        <v>35.78</v>
      </c>
      <c r="L148" s="123">
        <v>37.57</v>
      </c>
      <c r="M148" s="123">
        <v>38.78</v>
      </c>
      <c r="N148" s="123">
        <v>38.9</v>
      </c>
      <c r="O148" s="123">
        <v>41.29</v>
      </c>
      <c r="P148" s="123">
        <v>39.93</v>
      </c>
      <c r="Q148" s="124">
        <v>38.57</v>
      </c>
      <c r="R148" s="178">
        <v>37.81</v>
      </c>
      <c r="S148" s="178">
        <v>38.549999999999997</v>
      </c>
      <c r="T148" s="178">
        <v>41.22</v>
      </c>
      <c r="V148" s="159">
        <f t="shared" si="28"/>
        <v>0.46000000000000085</v>
      </c>
      <c r="W148" s="159">
        <f t="shared" si="27"/>
        <v>0.5</v>
      </c>
      <c r="X148" s="159">
        <f t="shared" si="27"/>
        <v>2.8299999999999983</v>
      </c>
      <c r="Y148" s="159">
        <f t="shared" si="27"/>
        <v>0.35999999999999943</v>
      </c>
      <c r="Z148" s="159">
        <f t="shared" si="27"/>
        <v>0.14000000000000057</v>
      </c>
      <c r="AA148" s="159">
        <f t="shared" si="27"/>
        <v>6.0000000000002274E-2</v>
      </c>
      <c r="AB148" s="159">
        <f t="shared" si="27"/>
        <v>-1.3900000000000006</v>
      </c>
      <c r="AC148" s="159">
        <f t="shared" si="27"/>
        <v>-2.25</v>
      </c>
      <c r="AD148" s="159">
        <f t="shared" si="27"/>
        <v>-1.7899999999999991</v>
      </c>
      <c r="AE148" s="159">
        <f t="shared" si="27"/>
        <v>-1.2100000000000009</v>
      </c>
      <c r="AF148" s="159">
        <f t="shared" si="27"/>
        <v>-0.11999999999999744</v>
      </c>
      <c r="AG148" s="159">
        <f t="shared" si="27"/>
        <v>-2.3900000000000006</v>
      </c>
      <c r="AH148" s="159">
        <f t="shared" si="27"/>
        <v>1.3599999999999994</v>
      </c>
      <c r="AI148" s="159">
        <f t="shared" si="27"/>
        <v>1.3599999999999994</v>
      </c>
      <c r="AJ148" s="159">
        <f t="shared" si="27"/>
        <v>0.75999999999999801</v>
      </c>
      <c r="AK148" s="159">
        <f t="shared" si="27"/>
        <v>-0.73999999999999488</v>
      </c>
      <c r="AL148" s="159">
        <f t="shared" si="27"/>
        <v>-2.6700000000000017</v>
      </c>
    </row>
    <row r="149" spans="1:38" x14ac:dyDescent="0.2">
      <c r="A149" s="181">
        <v>373938099043601</v>
      </c>
      <c r="B149" s="119" t="s">
        <v>176</v>
      </c>
      <c r="C149" s="127">
        <v>69.62</v>
      </c>
      <c r="D149" s="127">
        <v>68.930000000000007</v>
      </c>
      <c r="E149" s="127">
        <v>68.92</v>
      </c>
      <c r="F149" s="127">
        <v>67.31</v>
      </c>
      <c r="G149" s="127">
        <v>65.84</v>
      </c>
      <c r="H149" s="127">
        <v>65.62</v>
      </c>
      <c r="I149" s="127">
        <v>65.48</v>
      </c>
      <c r="J149" s="127">
        <v>66.489999999999995</v>
      </c>
      <c r="K149" s="127">
        <v>68.069999999999993</v>
      </c>
      <c r="L149" s="127">
        <v>69.38</v>
      </c>
      <c r="M149" s="127">
        <v>70.760000000000005</v>
      </c>
      <c r="N149" s="127">
        <v>71.19</v>
      </c>
      <c r="O149" s="127">
        <v>72.58</v>
      </c>
      <c r="P149" s="127">
        <v>72.040000000000006</v>
      </c>
      <c r="Q149" s="127">
        <v>71.47</v>
      </c>
      <c r="R149" s="178">
        <v>70.319999999999993</v>
      </c>
      <c r="S149" s="178">
        <v>70.489999999999995</v>
      </c>
      <c r="T149" s="178">
        <v>72.41</v>
      </c>
      <c r="V149" s="159">
        <f t="shared" si="28"/>
        <v>0.68999999999999773</v>
      </c>
      <c r="W149" s="159">
        <f t="shared" si="27"/>
        <v>1.0000000000005116E-2</v>
      </c>
      <c r="X149" s="159">
        <f t="shared" si="27"/>
        <v>1.6099999999999994</v>
      </c>
      <c r="Y149" s="159">
        <f t="shared" si="27"/>
        <v>1.4699999999999989</v>
      </c>
      <c r="Z149" s="159">
        <f t="shared" si="27"/>
        <v>0.21999999999999886</v>
      </c>
      <c r="AA149" s="159">
        <f t="shared" si="27"/>
        <v>0.14000000000000057</v>
      </c>
      <c r="AB149" s="159">
        <f t="shared" si="27"/>
        <v>-1.0099999999999909</v>
      </c>
      <c r="AC149" s="159">
        <f t="shared" si="27"/>
        <v>-1.5799999999999983</v>
      </c>
      <c r="AD149" s="159">
        <f t="shared" si="27"/>
        <v>-1.3100000000000023</v>
      </c>
      <c r="AE149" s="159">
        <f t="shared" si="27"/>
        <v>-1.3800000000000097</v>
      </c>
      <c r="AF149" s="159">
        <f t="shared" si="27"/>
        <v>-0.42999999999999261</v>
      </c>
      <c r="AG149" s="159">
        <f t="shared" si="27"/>
        <v>-1.3900000000000006</v>
      </c>
      <c r="AH149" s="159">
        <f t="shared" si="27"/>
        <v>0.53999999999999204</v>
      </c>
      <c r="AI149" s="159">
        <f t="shared" si="27"/>
        <v>0.57000000000000739</v>
      </c>
      <c r="AJ149" s="159">
        <f t="shared" si="27"/>
        <v>1.1500000000000057</v>
      </c>
      <c r="AK149" s="159">
        <f t="shared" si="27"/>
        <v>-0.17000000000000171</v>
      </c>
      <c r="AL149" s="159">
        <f t="shared" si="27"/>
        <v>-1.9200000000000017</v>
      </c>
    </row>
    <row r="150" spans="1:38" x14ac:dyDescent="0.2">
      <c r="A150" s="181">
        <v>374201099135401</v>
      </c>
      <c r="B150" s="119" t="s">
        <v>177</v>
      </c>
      <c r="C150" s="128">
        <v>29.09</v>
      </c>
      <c r="D150" s="128">
        <v>28.89</v>
      </c>
      <c r="E150" s="128">
        <v>27.46</v>
      </c>
      <c r="F150" s="128">
        <v>26.33</v>
      </c>
      <c r="G150" s="128">
        <v>26.33</v>
      </c>
      <c r="H150" s="128">
        <v>26.46</v>
      </c>
      <c r="I150" s="128">
        <v>26.67</v>
      </c>
      <c r="J150" s="128">
        <v>25.22</v>
      </c>
      <c r="K150" s="128">
        <v>29.52</v>
      </c>
      <c r="L150" s="128">
        <v>31.09</v>
      </c>
      <c r="M150" s="128">
        <v>32.72</v>
      </c>
      <c r="N150" s="128">
        <v>33.92</v>
      </c>
      <c r="O150" s="128">
        <v>35.24</v>
      </c>
      <c r="P150" s="128">
        <v>33.950000000000003</v>
      </c>
      <c r="Q150" s="128">
        <v>34.21</v>
      </c>
      <c r="R150" s="178">
        <v>34.119999999999997</v>
      </c>
      <c r="S150" s="178">
        <v>34.69</v>
      </c>
      <c r="T150" s="178">
        <v>36.26</v>
      </c>
      <c r="V150" s="159">
        <f t="shared" si="28"/>
        <v>0.19999999999999929</v>
      </c>
      <c r="W150" s="159">
        <f t="shared" si="27"/>
        <v>1.4299999999999997</v>
      </c>
      <c r="X150" s="159">
        <f t="shared" si="27"/>
        <v>1.1300000000000026</v>
      </c>
      <c r="Y150" s="159">
        <f t="shared" si="27"/>
        <v>0</v>
      </c>
      <c r="Z150" s="159">
        <f t="shared" si="27"/>
        <v>-0.13000000000000256</v>
      </c>
      <c r="AA150" s="159">
        <f t="shared" si="27"/>
        <v>-0.21000000000000085</v>
      </c>
      <c r="AB150" s="159">
        <f t="shared" si="27"/>
        <v>1.4500000000000028</v>
      </c>
      <c r="AC150" s="159">
        <f t="shared" si="27"/>
        <v>-4.3000000000000007</v>
      </c>
      <c r="AD150" s="159">
        <f t="shared" si="27"/>
        <v>-1.5700000000000003</v>
      </c>
      <c r="AE150" s="159">
        <f t="shared" si="27"/>
        <v>-1.629999999999999</v>
      </c>
      <c r="AF150" s="159">
        <f t="shared" si="27"/>
        <v>-1.2000000000000028</v>
      </c>
      <c r="AG150" s="159">
        <f t="shared" si="27"/>
        <v>-1.3200000000000003</v>
      </c>
      <c r="AH150" s="159">
        <f t="shared" si="27"/>
        <v>1.2899999999999991</v>
      </c>
      <c r="AI150" s="159">
        <f t="shared" si="27"/>
        <v>-0.25999999999999801</v>
      </c>
      <c r="AJ150" s="159">
        <f t="shared" si="27"/>
        <v>9.0000000000003411E-2</v>
      </c>
      <c r="AK150" s="159">
        <f t="shared" si="27"/>
        <v>-0.57000000000000028</v>
      </c>
      <c r="AL150" s="159">
        <f t="shared" si="27"/>
        <v>-1.5700000000000003</v>
      </c>
    </row>
    <row r="151" spans="1:38" x14ac:dyDescent="0.2">
      <c r="A151" s="181">
        <v>374050099161301</v>
      </c>
      <c r="B151" s="119" t="s">
        <v>178</v>
      </c>
      <c r="C151" s="123">
        <v>29.23</v>
      </c>
      <c r="D151" s="123">
        <v>28.32</v>
      </c>
      <c r="E151" s="123">
        <v>28.32</v>
      </c>
      <c r="F151" s="123">
        <v>26.81</v>
      </c>
      <c r="G151" s="123">
        <v>26.49</v>
      </c>
      <c r="H151" s="123">
        <v>27.71</v>
      </c>
      <c r="I151" s="123">
        <v>27.76</v>
      </c>
      <c r="J151" s="123">
        <v>27.52</v>
      </c>
      <c r="K151" s="123">
        <v>28.81</v>
      </c>
      <c r="L151" s="123">
        <v>30.24</v>
      </c>
      <c r="M151" s="123">
        <v>34.229999999999997</v>
      </c>
      <c r="N151" s="123">
        <v>32.53</v>
      </c>
      <c r="O151" s="123">
        <v>34.14</v>
      </c>
      <c r="P151" s="123">
        <v>33.409999999999997</v>
      </c>
      <c r="Q151" s="124">
        <v>33.369999999999997</v>
      </c>
      <c r="R151" s="178">
        <v>33.729999999999997</v>
      </c>
      <c r="S151" s="178">
        <v>34.07</v>
      </c>
      <c r="T151" s="178">
        <v>35.770000000000003</v>
      </c>
      <c r="V151" s="159">
        <f t="shared" si="28"/>
        <v>0.91000000000000014</v>
      </c>
      <c r="W151" s="159">
        <f t="shared" si="28"/>
        <v>0</v>
      </c>
      <c r="X151" s="159">
        <f t="shared" si="28"/>
        <v>1.5100000000000016</v>
      </c>
      <c r="Y151" s="159">
        <f t="shared" si="28"/>
        <v>0.32000000000000028</v>
      </c>
      <c r="Z151" s="159">
        <f t="shared" si="28"/>
        <v>-1.2200000000000024</v>
      </c>
      <c r="AA151" s="159">
        <f t="shared" si="28"/>
        <v>-5.0000000000000711E-2</v>
      </c>
      <c r="AB151" s="159">
        <f t="shared" si="28"/>
        <v>0.24000000000000199</v>
      </c>
      <c r="AC151" s="159">
        <f t="shared" si="28"/>
        <v>-1.2899999999999991</v>
      </c>
      <c r="AD151" s="159">
        <f t="shared" si="28"/>
        <v>-1.4299999999999997</v>
      </c>
      <c r="AE151" s="159">
        <f t="shared" si="28"/>
        <v>-3.9899999999999984</v>
      </c>
      <c r="AF151" s="159">
        <f t="shared" si="28"/>
        <v>1.6999999999999957</v>
      </c>
      <c r="AG151" s="159">
        <f t="shared" si="28"/>
        <v>-1.6099999999999994</v>
      </c>
      <c r="AH151" s="159">
        <f t="shared" si="28"/>
        <v>0.73000000000000398</v>
      </c>
      <c r="AI151" s="159">
        <f t="shared" si="28"/>
        <v>3.9999999999999147E-2</v>
      </c>
      <c r="AJ151" s="159">
        <f t="shared" si="28"/>
        <v>-0.35999999999999943</v>
      </c>
      <c r="AK151" s="159">
        <f t="shared" si="28"/>
        <v>-0.34000000000000341</v>
      </c>
      <c r="AL151" s="159">
        <f t="shared" ref="AL151:AL160" si="29">S151-T151</f>
        <v>-1.7000000000000028</v>
      </c>
    </row>
    <row r="152" spans="1:38" x14ac:dyDescent="0.2">
      <c r="A152" s="181">
        <v>373917099140101</v>
      </c>
      <c r="B152" s="119" t="s">
        <v>179</v>
      </c>
      <c r="C152" s="123"/>
      <c r="D152" s="123">
        <v>37.869999999999997</v>
      </c>
      <c r="E152" s="123">
        <v>37.54</v>
      </c>
      <c r="F152" s="123">
        <v>36.869999999999997</v>
      </c>
      <c r="G152" s="123">
        <v>36.15</v>
      </c>
      <c r="H152" s="123">
        <v>35.82</v>
      </c>
      <c r="I152" s="123">
        <v>36.1</v>
      </c>
      <c r="J152" s="123">
        <v>36.29</v>
      </c>
      <c r="K152" s="123">
        <v>38.04</v>
      </c>
      <c r="L152" s="123">
        <v>39.43</v>
      </c>
      <c r="M152" s="123">
        <v>40.69</v>
      </c>
      <c r="N152" s="123">
        <v>41.63</v>
      </c>
      <c r="O152" s="123">
        <v>43.19</v>
      </c>
      <c r="P152" s="123">
        <v>41.9</v>
      </c>
      <c r="Q152" s="124">
        <v>42.02</v>
      </c>
      <c r="R152" s="178">
        <v>42.84</v>
      </c>
      <c r="S152" s="178">
        <v>43.04</v>
      </c>
      <c r="T152" s="178">
        <v>44.59</v>
      </c>
      <c r="V152" s="159"/>
      <c r="W152" s="159">
        <f t="shared" si="28"/>
        <v>0.32999999999999829</v>
      </c>
      <c r="X152" s="159">
        <f t="shared" si="28"/>
        <v>0.67000000000000171</v>
      </c>
      <c r="Y152" s="159">
        <f t="shared" si="28"/>
        <v>0.71999999999999886</v>
      </c>
      <c r="Z152" s="159">
        <f t="shared" si="28"/>
        <v>0.32999999999999829</v>
      </c>
      <c r="AA152" s="159">
        <f t="shared" si="28"/>
        <v>-0.28000000000000114</v>
      </c>
      <c r="AB152" s="159">
        <f t="shared" si="28"/>
        <v>-0.18999999999999773</v>
      </c>
      <c r="AC152" s="159">
        <f t="shared" si="28"/>
        <v>-1.75</v>
      </c>
      <c r="AD152" s="159">
        <f t="shared" si="28"/>
        <v>-1.3900000000000006</v>
      </c>
      <c r="AE152" s="159">
        <f t="shared" si="28"/>
        <v>-1.259999999999998</v>
      </c>
      <c r="AF152" s="159">
        <f t="shared" si="28"/>
        <v>-0.94000000000000483</v>
      </c>
      <c r="AG152" s="159">
        <f t="shared" si="28"/>
        <v>-1.5599999999999952</v>
      </c>
      <c r="AH152" s="159">
        <f t="shared" si="28"/>
        <v>1.2899999999999991</v>
      </c>
      <c r="AI152" s="159">
        <f t="shared" si="28"/>
        <v>-0.12000000000000455</v>
      </c>
      <c r="AJ152" s="159">
        <f t="shared" si="28"/>
        <v>-0.82000000000000028</v>
      </c>
      <c r="AK152" s="159">
        <f t="shared" si="28"/>
        <v>-0.19999999999999574</v>
      </c>
      <c r="AL152" s="159">
        <f t="shared" si="29"/>
        <v>-1.5500000000000043</v>
      </c>
    </row>
    <row r="153" spans="1:38" x14ac:dyDescent="0.2">
      <c r="A153" s="181">
        <v>373612099093801</v>
      </c>
      <c r="B153" s="119" t="s">
        <v>180</v>
      </c>
      <c r="C153" s="129">
        <v>100.13</v>
      </c>
      <c r="D153" s="129">
        <v>100.23</v>
      </c>
      <c r="E153" s="129">
        <v>99.99</v>
      </c>
      <c r="F153" s="129">
        <v>99.62</v>
      </c>
      <c r="G153" s="129">
        <v>98.76</v>
      </c>
      <c r="H153" s="129">
        <v>98.19</v>
      </c>
      <c r="I153" s="129">
        <v>97.63</v>
      </c>
      <c r="J153" s="129"/>
      <c r="K153" s="129">
        <v>98.57</v>
      </c>
      <c r="L153" s="129">
        <v>99.72</v>
      </c>
      <c r="M153" s="129">
        <v>100.71</v>
      </c>
      <c r="N153" s="129">
        <v>101.47</v>
      </c>
      <c r="O153" s="129">
        <v>102.39</v>
      </c>
      <c r="P153" s="129">
        <v>102.43</v>
      </c>
      <c r="Q153" s="129">
        <v>102.39</v>
      </c>
      <c r="R153" s="178">
        <v>102.25</v>
      </c>
      <c r="S153" s="178">
        <v>101.65</v>
      </c>
      <c r="T153" s="178">
        <v>102.27</v>
      </c>
      <c r="V153" s="159">
        <f t="shared" si="28"/>
        <v>-0.10000000000000853</v>
      </c>
      <c r="W153" s="159">
        <f t="shared" si="28"/>
        <v>0.24000000000000909</v>
      </c>
      <c r="X153" s="159">
        <f t="shared" si="28"/>
        <v>0.36999999999999034</v>
      </c>
      <c r="Y153" s="159">
        <f t="shared" si="28"/>
        <v>0.85999999999999943</v>
      </c>
      <c r="Z153" s="159">
        <f t="shared" si="28"/>
        <v>0.57000000000000739</v>
      </c>
      <c r="AA153" s="159">
        <f t="shared" si="28"/>
        <v>0.56000000000000227</v>
      </c>
      <c r="AB153" s="159"/>
      <c r="AC153" s="159"/>
      <c r="AD153" s="159">
        <f t="shared" si="28"/>
        <v>-1.1500000000000057</v>
      </c>
      <c r="AE153" s="159">
        <f t="shared" si="28"/>
        <v>-0.98999999999999488</v>
      </c>
      <c r="AF153" s="159">
        <f t="shared" si="28"/>
        <v>-0.76000000000000512</v>
      </c>
      <c r="AG153" s="159">
        <f t="shared" si="28"/>
        <v>-0.92000000000000171</v>
      </c>
      <c r="AH153" s="159">
        <f t="shared" si="28"/>
        <v>-4.0000000000006253E-2</v>
      </c>
      <c r="AI153" s="159">
        <f t="shared" si="28"/>
        <v>4.0000000000006253E-2</v>
      </c>
      <c r="AJ153" s="159">
        <f t="shared" si="28"/>
        <v>0.14000000000000057</v>
      </c>
      <c r="AK153" s="159">
        <f t="shared" si="28"/>
        <v>0.59999999999999432</v>
      </c>
      <c r="AL153" s="159">
        <f t="shared" si="29"/>
        <v>-0.61999999999999034</v>
      </c>
    </row>
    <row r="154" spans="1:38" x14ac:dyDescent="0.2">
      <c r="A154" s="181">
        <v>373517099201701</v>
      </c>
      <c r="B154" s="119" t="s">
        <v>181</v>
      </c>
      <c r="C154" s="130">
        <v>91.32</v>
      </c>
      <c r="D154" s="130">
        <v>91.76</v>
      </c>
      <c r="E154" s="130">
        <v>91.96</v>
      </c>
      <c r="F154" s="130">
        <v>92.28</v>
      </c>
      <c r="G154" s="130">
        <v>92.58</v>
      </c>
      <c r="H154" s="130">
        <v>92.69</v>
      </c>
      <c r="I154" s="130">
        <v>92.6</v>
      </c>
      <c r="J154" s="130">
        <v>92.83</v>
      </c>
      <c r="K154" s="130">
        <v>93.05</v>
      </c>
      <c r="L154" s="130">
        <v>93.78</v>
      </c>
      <c r="M154" s="130">
        <v>96.83</v>
      </c>
      <c r="N154" s="130">
        <v>95.13</v>
      </c>
      <c r="O154" s="130">
        <v>95.69</v>
      </c>
      <c r="P154" s="130">
        <v>95.29</v>
      </c>
      <c r="Q154" s="130">
        <v>95.54</v>
      </c>
      <c r="R154" s="178">
        <v>95.73</v>
      </c>
      <c r="S154" s="178">
        <v>95.49</v>
      </c>
      <c r="T154" s="178">
        <v>96.05</v>
      </c>
      <c r="V154" s="159">
        <f t="shared" si="28"/>
        <v>-0.44000000000001194</v>
      </c>
      <c r="W154" s="159">
        <f t="shared" si="28"/>
        <v>-0.19999999999998863</v>
      </c>
      <c r="X154" s="159">
        <f t="shared" si="28"/>
        <v>-0.32000000000000739</v>
      </c>
      <c r="Y154" s="159">
        <f t="shared" si="28"/>
        <v>-0.29999999999999716</v>
      </c>
      <c r="Z154" s="159">
        <f t="shared" si="28"/>
        <v>-0.10999999999999943</v>
      </c>
      <c r="AA154" s="159">
        <f t="shared" si="28"/>
        <v>9.0000000000003411E-2</v>
      </c>
      <c r="AB154" s="159">
        <f t="shared" si="28"/>
        <v>-0.23000000000000398</v>
      </c>
      <c r="AC154" s="159">
        <f t="shared" si="28"/>
        <v>-0.21999999999999886</v>
      </c>
      <c r="AD154" s="159">
        <f t="shared" si="28"/>
        <v>-0.73000000000000398</v>
      </c>
      <c r="AE154" s="159">
        <f t="shared" si="28"/>
        <v>-3.0499999999999972</v>
      </c>
      <c r="AF154" s="159">
        <f t="shared" si="28"/>
        <v>1.7000000000000028</v>
      </c>
      <c r="AG154" s="159">
        <f t="shared" si="28"/>
        <v>-0.56000000000000227</v>
      </c>
      <c r="AH154" s="159">
        <f t="shared" si="28"/>
        <v>0.39999999999999147</v>
      </c>
      <c r="AI154" s="159">
        <f t="shared" si="28"/>
        <v>-0.25</v>
      </c>
      <c r="AJ154" s="159">
        <f t="shared" si="28"/>
        <v>-0.18999999999999773</v>
      </c>
      <c r="AK154" s="159">
        <f t="shared" si="28"/>
        <v>0.24000000000000909</v>
      </c>
      <c r="AL154" s="159">
        <f t="shared" si="29"/>
        <v>-0.56000000000000227</v>
      </c>
    </row>
    <row r="155" spans="1:38" x14ac:dyDescent="0.2">
      <c r="A155" s="181">
        <v>373429099143301</v>
      </c>
      <c r="B155" s="119" t="s">
        <v>182</v>
      </c>
      <c r="C155" s="123">
        <v>115.24</v>
      </c>
      <c r="D155" s="123">
        <v>115.58</v>
      </c>
      <c r="E155" s="123">
        <v>115.59</v>
      </c>
      <c r="F155" s="123">
        <v>114.77</v>
      </c>
      <c r="G155" s="123">
        <v>111.75</v>
      </c>
      <c r="H155" s="123">
        <v>111.59</v>
      </c>
      <c r="I155" s="123">
        <v>110.95</v>
      </c>
      <c r="J155" s="123">
        <v>111.02</v>
      </c>
      <c r="K155" s="123">
        <v>111.34</v>
      </c>
      <c r="L155" s="123">
        <v>111.55</v>
      </c>
      <c r="M155" s="123">
        <v>112.48</v>
      </c>
      <c r="N155" s="123">
        <v>112.85</v>
      </c>
      <c r="O155" s="123">
        <v>113.85</v>
      </c>
      <c r="P155" s="123">
        <v>113.72</v>
      </c>
      <c r="Q155" s="124">
        <v>114.05</v>
      </c>
      <c r="R155" s="178">
        <v>113.61</v>
      </c>
      <c r="S155" s="178">
        <v>113.72</v>
      </c>
      <c r="T155" s="178">
        <v>114.95</v>
      </c>
      <c r="V155" s="159">
        <f t="shared" si="28"/>
        <v>-0.34000000000000341</v>
      </c>
      <c r="W155" s="159">
        <f t="shared" si="28"/>
        <v>-1.0000000000005116E-2</v>
      </c>
      <c r="X155" s="159">
        <f t="shared" si="28"/>
        <v>0.82000000000000739</v>
      </c>
      <c r="Y155" s="159">
        <f t="shared" si="28"/>
        <v>3.019999999999996</v>
      </c>
      <c r="Z155" s="159">
        <f t="shared" si="28"/>
        <v>0.15999999999999659</v>
      </c>
      <c r="AA155" s="159">
        <f t="shared" si="28"/>
        <v>0.64000000000000057</v>
      </c>
      <c r="AB155" s="159">
        <f t="shared" si="28"/>
        <v>-6.9999999999993179E-2</v>
      </c>
      <c r="AC155" s="159">
        <f t="shared" si="28"/>
        <v>-0.32000000000000739</v>
      </c>
      <c r="AD155" s="159">
        <f t="shared" si="28"/>
        <v>-0.20999999999999375</v>
      </c>
      <c r="AE155" s="159">
        <f t="shared" si="28"/>
        <v>-0.93000000000000682</v>
      </c>
      <c r="AF155" s="159">
        <f t="shared" si="28"/>
        <v>-0.36999999999999034</v>
      </c>
      <c r="AG155" s="159">
        <f t="shared" si="28"/>
        <v>-1</v>
      </c>
      <c r="AH155" s="159">
        <f t="shared" si="28"/>
        <v>0.12999999999999545</v>
      </c>
      <c r="AI155" s="159">
        <f t="shared" si="28"/>
        <v>-0.32999999999999829</v>
      </c>
      <c r="AJ155" s="159">
        <f t="shared" si="28"/>
        <v>0.43999999999999773</v>
      </c>
      <c r="AK155" s="159">
        <f t="shared" si="28"/>
        <v>-0.10999999999999943</v>
      </c>
      <c r="AL155" s="159">
        <f t="shared" si="29"/>
        <v>-1.230000000000004</v>
      </c>
    </row>
    <row r="156" spans="1:38" x14ac:dyDescent="0.2">
      <c r="A156" s="181">
        <v>373729099224501</v>
      </c>
      <c r="B156" s="119" t="s">
        <v>183</v>
      </c>
      <c r="C156" s="131">
        <v>99.38</v>
      </c>
      <c r="D156" s="131">
        <v>99.73</v>
      </c>
      <c r="E156" s="131">
        <v>100.12</v>
      </c>
      <c r="F156" s="131">
        <v>100.19</v>
      </c>
      <c r="G156" s="131">
        <v>100.58</v>
      </c>
      <c r="H156" s="131">
        <v>100.65</v>
      </c>
      <c r="I156" s="131">
        <v>100.92</v>
      </c>
      <c r="J156" s="131">
        <v>101.74</v>
      </c>
      <c r="K156" s="131">
        <v>104.91</v>
      </c>
      <c r="L156" s="131"/>
      <c r="M156" s="131">
        <v>104.07</v>
      </c>
      <c r="N156" s="131">
        <v>104.66</v>
      </c>
      <c r="O156" s="131">
        <v>105.53</v>
      </c>
      <c r="P156" s="131">
        <v>104.55</v>
      </c>
      <c r="Q156" s="131">
        <v>105.04</v>
      </c>
      <c r="R156" s="178">
        <v>105.79</v>
      </c>
      <c r="S156" s="178">
        <v>105.69</v>
      </c>
      <c r="T156" s="178">
        <v>107.51</v>
      </c>
      <c r="V156" s="159">
        <f t="shared" si="28"/>
        <v>-0.35000000000000853</v>
      </c>
      <c r="W156" s="159">
        <f t="shared" si="28"/>
        <v>-0.39000000000000057</v>
      </c>
      <c r="X156" s="159">
        <f t="shared" si="28"/>
        <v>-6.9999999999993179E-2</v>
      </c>
      <c r="Y156" s="159">
        <f t="shared" si="28"/>
        <v>-0.39000000000000057</v>
      </c>
      <c r="Z156" s="159">
        <f t="shared" si="28"/>
        <v>-7.000000000000739E-2</v>
      </c>
      <c r="AA156" s="159">
        <f t="shared" si="28"/>
        <v>-0.26999999999999602</v>
      </c>
      <c r="AB156" s="159">
        <f t="shared" si="28"/>
        <v>-0.81999999999999318</v>
      </c>
      <c r="AC156" s="159">
        <f t="shared" si="28"/>
        <v>-3.1700000000000017</v>
      </c>
      <c r="AD156" s="159"/>
      <c r="AE156" s="159"/>
      <c r="AF156" s="159">
        <f t="shared" si="28"/>
        <v>-0.59000000000000341</v>
      </c>
      <c r="AG156" s="159">
        <f t="shared" si="28"/>
        <v>-0.87000000000000455</v>
      </c>
      <c r="AH156" s="159">
        <f t="shared" si="28"/>
        <v>0.98000000000000398</v>
      </c>
      <c r="AI156" s="159">
        <f t="shared" si="28"/>
        <v>-0.49000000000000909</v>
      </c>
      <c r="AJ156" s="159">
        <f t="shared" si="28"/>
        <v>-0.75</v>
      </c>
      <c r="AK156" s="159">
        <f t="shared" si="28"/>
        <v>0.10000000000000853</v>
      </c>
      <c r="AL156" s="159">
        <f t="shared" si="29"/>
        <v>-1.8200000000000074</v>
      </c>
    </row>
    <row r="157" spans="1:38" x14ac:dyDescent="0.2">
      <c r="A157" s="181">
        <v>373334099243001</v>
      </c>
      <c r="B157" s="119" t="s">
        <v>184</v>
      </c>
      <c r="C157" s="123">
        <v>135.06</v>
      </c>
      <c r="D157" s="123">
        <v>135.38</v>
      </c>
      <c r="E157" s="123">
        <v>135.44999999999999</v>
      </c>
      <c r="F157" s="123">
        <v>135.81</v>
      </c>
      <c r="G157" s="123">
        <v>135.88</v>
      </c>
      <c r="H157" s="123">
        <v>136.22999999999999</v>
      </c>
      <c r="I157" s="123">
        <v>136.05000000000001</v>
      </c>
      <c r="J157" s="123">
        <v>135.96</v>
      </c>
      <c r="K157" s="123">
        <v>139.5</v>
      </c>
      <c r="L157" s="123">
        <v>136.72999999999999</v>
      </c>
      <c r="M157" s="123">
        <v>137.03</v>
      </c>
      <c r="N157" s="123">
        <v>137.38999999999999</v>
      </c>
      <c r="O157" s="123">
        <v>137.78</v>
      </c>
      <c r="P157" s="123">
        <v>137.36000000000001</v>
      </c>
      <c r="Q157" s="124">
        <v>137.56</v>
      </c>
      <c r="R157" s="178">
        <v>137.66999999999999</v>
      </c>
      <c r="S157" s="178">
        <v>137.77000000000001</v>
      </c>
      <c r="T157" s="178">
        <v>138.22999999999999</v>
      </c>
      <c r="V157" s="159">
        <f t="shared" si="28"/>
        <v>-0.31999999999999318</v>
      </c>
      <c r="W157" s="159">
        <f t="shared" si="28"/>
        <v>-6.9999999999993179E-2</v>
      </c>
      <c r="X157" s="159">
        <f t="shared" si="28"/>
        <v>-0.36000000000001364</v>
      </c>
      <c r="Y157" s="159">
        <f t="shared" si="28"/>
        <v>-6.9999999999993179E-2</v>
      </c>
      <c r="Z157" s="159">
        <f t="shared" si="28"/>
        <v>-0.34999999999999432</v>
      </c>
      <c r="AA157" s="159">
        <f t="shared" si="28"/>
        <v>0.1799999999999784</v>
      </c>
      <c r="AB157" s="159">
        <f t="shared" si="28"/>
        <v>9.0000000000003411E-2</v>
      </c>
      <c r="AC157" s="159">
        <f t="shared" si="28"/>
        <v>-3.539999999999992</v>
      </c>
      <c r="AD157" s="159">
        <f t="shared" si="28"/>
        <v>2.7700000000000102</v>
      </c>
      <c r="AE157" s="159">
        <f t="shared" si="28"/>
        <v>-0.30000000000001137</v>
      </c>
      <c r="AF157" s="159">
        <f t="shared" si="28"/>
        <v>-0.35999999999998522</v>
      </c>
      <c r="AG157" s="159">
        <f t="shared" si="28"/>
        <v>-0.39000000000001478</v>
      </c>
      <c r="AH157" s="159">
        <f t="shared" si="28"/>
        <v>0.41999999999998749</v>
      </c>
      <c r="AI157" s="159">
        <f t="shared" si="28"/>
        <v>-0.19999999999998863</v>
      </c>
      <c r="AJ157" s="159">
        <f t="shared" si="28"/>
        <v>-0.10999999999998522</v>
      </c>
      <c r="AK157" s="159">
        <f t="shared" si="28"/>
        <v>-0.10000000000002274</v>
      </c>
      <c r="AL157" s="159">
        <f t="shared" si="29"/>
        <v>-0.45999999999997954</v>
      </c>
    </row>
    <row r="158" spans="1:38" x14ac:dyDescent="0.2">
      <c r="A158" s="181">
        <v>375429098480403</v>
      </c>
      <c r="B158" s="119"/>
      <c r="C158" s="159">
        <v>17.52</v>
      </c>
      <c r="D158" s="159">
        <v>16.87</v>
      </c>
      <c r="E158" s="159">
        <v>16.89</v>
      </c>
      <c r="F158" s="159">
        <v>16.989999999999998</v>
      </c>
      <c r="G158" s="159">
        <v>16.23</v>
      </c>
      <c r="H158" s="159">
        <v>16.41</v>
      </c>
      <c r="I158" s="159">
        <v>16.32</v>
      </c>
      <c r="J158" s="159">
        <v>16.350000000000001</v>
      </c>
      <c r="K158" s="159">
        <v>18.25</v>
      </c>
      <c r="L158" s="159">
        <v>19.5</v>
      </c>
      <c r="M158" s="159">
        <v>19.670000000000002</v>
      </c>
      <c r="N158" s="159">
        <v>18.14</v>
      </c>
      <c r="O158" s="159">
        <v>19.690000000000001</v>
      </c>
      <c r="P158" s="159">
        <v>16.39</v>
      </c>
      <c r="Q158" s="159">
        <v>14.92</v>
      </c>
      <c r="R158" s="159">
        <v>12.53</v>
      </c>
      <c r="S158" s="159">
        <v>13.96</v>
      </c>
      <c r="T158" s="159">
        <v>15.73</v>
      </c>
      <c r="V158" s="159">
        <f t="shared" ref="V158:AK160" si="30">C158-D158</f>
        <v>0.64999999999999858</v>
      </c>
      <c r="W158" s="159">
        <f t="shared" si="30"/>
        <v>-1.9999999999999574E-2</v>
      </c>
      <c r="X158" s="159">
        <f t="shared" si="30"/>
        <v>-9.9999999999997868E-2</v>
      </c>
      <c r="Y158" s="159">
        <f t="shared" si="30"/>
        <v>0.75999999999999801</v>
      </c>
      <c r="Z158" s="159">
        <f t="shared" si="30"/>
        <v>-0.17999999999999972</v>
      </c>
      <c r="AA158" s="159">
        <f t="shared" si="30"/>
        <v>8.9999999999999858E-2</v>
      </c>
      <c r="AB158" s="159">
        <f t="shared" si="30"/>
        <v>-3.0000000000001137E-2</v>
      </c>
      <c r="AC158" s="159">
        <f t="shared" si="30"/>
        <v>-1.8999999999999986</v>
      </c>
      <c r="AD158" s="159">
        <f t="shared" si="30"/>
        <v>-1.25</v>
      </c>
      <c r="AE158" s="159">
        <f t="shared" si="30"/>
        <v>-0.17000000000000171</v>
      </c>
      <c r="AF158" s="159">
        <f t="shared" si="30"/>
        <v>1.5300000000000011</v>
      </c>
      <c r="AG158" s="159">
        <f t="shared" si="30"/>
        <v>-1.5500000000000007</v>
      </c>
      <c r="AH158" s="159">
        <f t="shared" si="30"/>
        <v>3.3000000000000007</v>
      </c>
      <c r="AI158" s="159">
        <f t="shared" si="30"/>
        <v>1.4700000000000006</v>
      </c>
      <c r="AJ158" s="159">
        <f t="shared" si="30"/>
        <v>2.3900000000000006</v>
      </c>
      <c r="AK158" s="159">
        <f t="shared" si="30"/>
        <v>-1.4300000000000015</v>
      </c>
      <c r="AL158" s="159">
        <f t="shared" si="29"/>
        <v>-1.7699999999999996</v>
      </c>
    </row>
    <row r="159" spans="1:38" x14ac:dyDescent="0.2">
      <c r="A159" s="181">
        <v>375625098463401</v>
      </c>
      <c r="B159" s="119"/>
      <c r="C159" s="159">
        <v>23.06</v>
      </c>
      <c r="D159" s="159">
        <v>22.14</v>
      </c>
      <c r="E159" s="159">
        <v>22.31</v>
      </c>
      <c r="F159" s="159">
        <v>22.17</v>
      </c>
      <c r="G159" s="159">
        <v>21.49</v>
      </c>
      <c r="H159" s="159">
        <v>21.78</v>
      </c>
      <c r="I159" s="159">
        <v>21.92</v>
      </c>
      <c r="J159" s="159">
        <v>22</v>
      </c>
      <c r="K159" s="159">
        <v>23.64</v>
      </c>
      <c r="L159" s="159">
        <v>24.93</v>
      </c>
      <c r="M159" s="159">
        <v>24.96</v>
      </c>
      <c r="N159" s="159">
        <v>24.08</v>
      </c>
      <c r="O159" s="159">
        <v>24.81</v>
      </c>
      <c r="P159" s="159">
        <v>21.09</v>
      </c>
      <c r="Q159" s="159">
        <v>20.18</v>
      </c>
      <c r="R159" s="159">
        <v>17.670000000000002</v>
      </c>
      <c r="S159" s="159">
        <v>18.809999999999999</v>
      </c>
      <c r="T159" s="159">
        <v>21.24</v>
      </c>
      <c r="V159" s="159">
        <f t="shared" si="30"/>
        <v>0.91999999999999815</v>
      </c>
      <c r="W159" s="159">
        <f t="shared" si="30"/>
        <v>-0.16999999999999815</v>
      </c>
      <c r="X159" s="159">
        <f t="shared" si="30"/>
        <v>0.13999999999999702</v>
      </c>
      <c r="Y159" s="159">
        <f t="shared" si="30"/>
        <v>0.68000000000000327</v>
      </c>
      <c r="Z159" s="159">
        <f t="shared" si="30"/>
        <v>-0.2900000000000027</v>
      </c>
      <c r="AA159" s="159">
        <f t="shared" si="30"/>
        <v>-0.14000000000000057</v>
      </c>
      <c r="AB159" s="159">
        <f t="shared" si="30"/>
        <v>-7.9999999999998295E-2</v>
      </c>
      <c r="AC159" s="159">
        <f t="shared" si="30"/>
        <v>-1.6400000000000006</v>
      </c>
      <c r="AD159" s="159">
        <f t="shared" si="30"/>
        <v>-1.2899999999999991</v>
      </c>
      <c r="AE159" s="159">
        <f t="shared" si="30"/>
        <v>-3.0000000000001137E-2</v>
      </c>
      <c r="AF159" s="159">
        <f t="shared" si="30"/>
        <v>0.88000000000000256</v>
      </c>
      <c r="AG159" s="159">
        <f t="shared" si="30"/>
        <v>-0.73000000000000043</v>
      </c>
      <c r="AH159" s="159">
        <f t="shared" si="30"/>
        <v>3.7199999999999989</v>
      </c>
      <c r="AI159" s="159">
        <f t="shared" si="30"/>
        <v>0.91000000000000014</v>
      </c>
      <c r="AJ159" s="159">
        <f t="shared" si="30"/>
        <v>2.509999999999998</v>
      </c>
      <c r="AK159" s="159">
        <f t="shared" si="30"/>
        <v>-1.139999999999997</v>
      </c>
      <c r="AL159" s="159">
        <f t="shared" si="29"/>
        <v>-2.4299999999999997</v>
      </c>
    </row>
    <row r="160" spans="1:38" x14ac:dyDescent="0.2">
      <c r="A160" s="81">
        <v>374117099193001</v>
      </c>
      <c r="B160" s="81" t="s">
        <v>150</v>
      </c>
      <c r="C160" s="110">
        <v>23.28</v>
      </c>
      <c r="D160" s="110">
        <v>23.62</v>
      </c>
      <c r="E160" s="110">
        <v>23.82</v>
      </c>
      <c r="F160" s="110">
        <v>24.15</v>
      </c>
      <c r="G160" s="110">
        <v>24.71</v>
      </c>
      <c r="H160" s="110">
        <v>24.84</v>
      </c>
      <c r="I160" s="110">
        <v>25.01</v>
      </c>
      <c r="J160" s="110">
        <v>25.16</v>
      </c>
      <c r="K160" s="110">
        <v>25.34</v>
      </c>
      <c r="L160" s="110">
        <v>25.46</v>
      </c>
      <c r="M160" s="110">
        <v>24.58</v>
      </c>
      <c r="N160" s="110">
        <v>25.9</v>
      </c>
      <c r="O160" s="110">
        <v>26.11</v>
      </c>
      <c r="P160" s="110">
        <v>26.43</v>
      </c>
      <c r="Q160" s="110">
        <v>26.82</v>
      </c>
      <c r="R160" s="106">
        <v>27.19</v>
      </c>
      <c r="S160" s="106">
        <v>27.67</v>
      </c>
      <c r="T160" s="106">
        <v>28.55</v>
      </c>
      <c r="V160" s="159">
        <f t="shared" si="30"/>
        <v>-0.33999999999999986</v>
      </c>
      <c r="W160" s="159">
        <f t="shared" si="30"/>
        <v>-0.19999999999999929</v>
      </c>
      <c r="X160" s="159">
        <f t="shared" si="30"/>
        <v>-0.32999999999999829</v>
      </c>
      <c r="Y160" s="159">
        <f t="shared" si="30"/>
        <v>-0.56000000000000227</v>
      </c>
      <c r="Z160" s="159">
        <f t="shared" si="30"/>
        <v>-0.12999999999999901</v>
      </c>
      <c r="AA160" s="159">
        <f t="shared" si="30"/>
        <v>-0.17000000000000171</v>
      </c>
      <c r="AB160" s="159">
        <f t="shared" si="30"/>
        <v>-0.14999999999999858</v>
      </c>
      <c r="AC160" s="159">
        <f t="shared" si="30"/>
        <v>-0.17999999999999972</v>
      </c>
      <c r="AD160" s="159">
        <f t="shared" si="30"/>
        <v>-0.12000000000000099</v>
      </c>
      <c r="AE160" s="159">
        <f t="shared" si="30"/>
        <v>0.88000000000000256</v>
      </c>
      <c r="AF160" s="159">
        <f t="shared" si="30"/>
        <v>-1.3200000000000003</v>
      </c>
      <c r="AG160" s="159">
        <f t="shared" si="30"/>
        <v>-0.21000000000000085</v>
      </c>
      <c r="AH160" s="159">
        <f t="shared" si="30"/>
        <v>-0.32000000000000028</v>
      </c>
      <c r="AI160" s="159">
        <f t="shared" si="30"/>
        <v>-0.39000000000000057</v>
      </c>
      <c r="AJ160" s="159">
        <f t="shared" si="30"/>
        <v>-0.37000000000000099</v>
      </c>
      <c r="AK160" s="159">
        <f t="shared" si="30"/>
        <v>-0.48000000000000043</v>
      </c>
      <c r="AL160" s="159">
        <f t="shared" si="29"/>
        <v>-0.87999999999999901</v>
      </c>
    </row>
    <row r="161" spans="1:38" x14ac:dyDescent="0.2">
      <c r="U161" s="178" t="s">
        <v>206</v>
      </c>
      <c r="V161" s="159">
        <f>AVERAGE(V135:V159)</f>
        <v>1.6017391304347821</v>
      </c>
      <c r="W161" s="159">
        <f t="shared" ref="W161:AL161" si="31">AVERAGE(W135:W159)</f>
        <v>0.38583333333333414</v>
      </c>
      <c r="X161" s="159">
        <f t="shared" si="31"/>
        <v>1.2704166666666661</v>
      </c>
      <c r="Y161" s="159">
        <f t="shared" si="31"/>
        <v>0.32416666666666744</v>
      </c>
      <c r="Z161" s="159">
        <f t="shared" si="31"/>
        <v>-0.53304347826087106</v>
      </c>
      <c r="AA161" s="159">
        <f t="shared" si="31"/>
        <v>0.12043478260869517</v>
      </c>
      <c r="AB161" s="159">
        <f t="shared" si="31"/>
        <v>-0.38173913043478125</v>
      </c>
      <c r="AC161" s="159">
        <f t="shared" si="31"/>
        <v>-2.0718181818181827</v>
      </c>
      <c r="AD161" s="159">
        <f t="shared" si="31"/>
        <v>-1.4017391304347822</v>
      </c>
      <c r="AE161" s="159">
        <f t="shared" si="31"/>
        <v>-0.89999999999999991</v>
      </c>
      <c r="AF161" s="159">
        <f t="shared" si="31"/>
        <v>-5.7083333333332632E-2</v>
      </c>
      <c r="AG161" s="159">
        <f t="shared" si="31"/>
        <v>-1.222083333333335</v>
      </c>
      <c r="AH161" s="159">
        <f t="shared" si="31"/>
        <v>1.4045833333333324</v>
      </c>
      <c r="AI161" s="159">
        <f t="shared" si="31"/>
        <v>0.12125000000000097</v>
      </c>
      <c r="AJ161" s="159">
        <f t="shared" si="31"/>
        <v>0.53280000000000061</v>
      </c>
      <c r="AK161" s="159">
        <f t="shared" si="31"/>
        <v>-0.23400000000000054</v>
      </c>
      <c r="AL161" s="159">
        <f t="shared" si="31"/>
        <v>-2.1474999999999986</v>
      </c>
    </row>
    <row r="163" spans="1:38" x14ac:dyDescent="0.2">
      <c r="A163" s="98" t="s">
        <v>185</v>
      </c>
      <c r="V163" s="178" t="s">
        <v>205</v>
      </c>
    </row>
    <row r="164" spans="1:38" x14ac:dyDescent="0.2">
      <c r="A164" s="183" t="s">
        <v>45</v>
      </c>
      <c r="B164" s="6" t="s">
        <v>46</v>
      </c>
      <c r="C164" s="134">
        <v>34700</v>
      </c>
      <c r="D164" s="134">
        <v>35065</v>
      </c>
      <c r="E164" s="134">
        <v>35431</v>
      </c>
      <c r="F164" s="134">
        <v>35796</v>
      </c>
      <c r="G164" s="134">
        <v>36161</v>
      </c>
      <c r="H164" s="134">
        <v>36526</v>
      </c>
      <c r="I164" s="134">
        <v>36892</v>
      </c>
      <c r="J164" s="134">
        <v>37257</v>
      </c>
      <c r="K164" s="134">
        <v>37622</v>
      </c>
      <c r="L164" s="134">
        <v>37987</v>
      </c>
      <c r="M164" s="135">
        <v>2005</v>
      </c>
      <c r="N164" s="135">
        <v>2006</v>
      </c>
      <c r="O164" s="135">
        <v>2007</v>
      </c>
      <c r="P164" s="135">
        <v>2008</v>
      </c>
      <c r="Q164" s="136">
        <v>2009</v>
      </c>
      <c r="R164" s="178">
        <v>2010</v>
      </c>
      <c r="S164" s="178">
        <v>2011</v>
      </c>
      <c r="T164" s="178">
        <v>2012</v>
      </c>
      <c r="V164" s="179">
        <v>1996</v>
      </c>
      <c r="W164" s="179">
        <v>1997</v>
      </c>
      <c r="X164" s="179">
        <v>1998</v>
      </c>
      <c r="Y164" s="179">
        <v>1999</v>
      </c>
      <c r="Z164" s="179">
        <v>2000</v>
      </c>
      <c r="AA164" s="179">
        <v>2001</v>
      </c>
      <c r="AB164" s="179">
        <v>2002</v>
      </c>
      <c r="AC164" s="179">
        <v>2003</v>
      </c>
      <c r="AD164" s="179">
        <v>2004</v>
      </c>
      <c r="AE164" s="179">
        <v>2005</v>
      </c>
      <c r="AF164" s="179">
        <v>2006</v>
      </c>
      <c r="AG164" s="179">
        <v>2007</v>
      </c>
      <c r="AH164" s="179">
        <v>2008</v>
      </c>
      <c r="AI164" s="179">
        <v>2009</v>
      </c>
      <c r="AJ164" s="179">
        <v>2010</v>
      </c>
      <c r="AK164" s="179">
        <v>2011</v>
      </c>
      <c r="AL164" s="179">
        <v>2012</v>
      </c>
    </row>
    <row r="165" spans="1:38" x14ac:dyDescent="0.2">
      <c r="A165" s="133">
        <v>381338098375301</v>
      </c>
      <c r="B165" s="132" t="s">
        <v>186</v>
      </c>
      <c r="C165" s="137">
        <v>18.489999999999998</v>
      </c>
      <c r="D165" s="137">
        <v>16.649999999999999</v>
      </c>
      <c r="E165" s="137">
        <v>16.52</v>
      </c>
      <c r="F165" s="137">
        <v>11.6</v>
      </c>
      <c r="G165" s="137"/>
      <c r="H165" s="137">
        <v>14.41</v>
      </c>
      <c r="I165" s="137">
        <v>15.8</v>
      </c>
      <c r="J165" s="137">
        <v>17.489999999999998</v>
      </c>
      <c r="K165" s="137">
        <v>18.54</v>
      </c>
      <c r="L165" s="137">
        <v>22.16</v>
      </c>
      <c r="M165" s="137">
        <v>21.54</v>
      </c>
      <c r="N165" s="137">
        <v>20.9</v>
      </c>
      <c r="O165" s="137">
        <v>23.35</v>
      </c>
      <c r="P165" s="137">
        <v>17.39</v>
      </c>
      <c r="Q165" s="138">
        <v>14.56</v>
      </c>
      <c r="R165" s="178">
        <v>13.43</v>
      </c>
      <c r="S165" s="178">
        <v>15.35</v>
      </c>
      <c r="V165" s="159">
        <f>C165-D165</f>
        <v>1.8399999999999999</v>
      </c>
      <c r="W165" s="159">
        <f t="shared" ref="W165:AL179" si="32">D165-E165</f>
        <v>0.12999999999999901</v>
      </c>
      <c r="X165" s="159">
        <f t="shared" si="32"/>
        <v>4.92</v>
      </c>
      <c r="Y165" s="159"/>
      <c r="Z165" s="159"/>
      <c r="AA165" s="159">
        <f t="shared" si="32"/>
        <v>-1.3900000000000006</v>
      </c>
      <c r="AB165" s="159">
        <f t="shared" si="32"/>
        <v>-1.6899999999999977</v>
      </c>
      <c r="AC165" s="159">
        <f t="shared" si="32"/>
        <v>-1.0500000000000007</v>
      </c>
      <c r="AD165" s="159">
        <f t="shared" si="32"/>
        <v>-3.620000000000001</v>
      </c>
      <c r="AE165" s="159">
        <f t="shared" si="32"/>
        <v>0.62000000000000099</v>
      </c>
      <c r="AF165" s="159">
        <f t="shared" si="32"/>
        <v>0.64000000000000057</v>
      </c>
      <c r="AG165" s="159">
        <f t="shared" si="32"/>
        <v>-2.4500000000000028</v>
      </c>
      <c r="AH165" s="159">
        <f t="shared" si="32"/>
        <v>5.9600000000000009</v>
      </c>
      <c r="AI165" s="159">
        <f t="shared" si="32"/>
        <v>2.83</v>
      </c>
      <c r="AJ165" s="159">
        <f t="shared" si="32"/>
        <v>1.1300000000000008</v>
      </c>
      <c r="AK165" s="159">
        <f t="shared" si="32"/>
        <v>-1.92</v>
      </c>
      <c r="AL165" s="159"/>
    </row>
    <row r="166" spans="1:38" x14ac:dyDescent="0.2">
      <c r="A166" s="133">
        <v>381156098365101</v>
      </c>
      <c r="B166" s="132" t="s">
        <v>187</v>
      </c>
      <c r="C166" s="137">
        <v>18.05</v>
      </c>
      <c r="D166" s="137">
        <v>16.8</v>
      </c>
      <c r="E166" s="137">
        <v>16.149999999999999</v>
      </c>
      <c r="F166" s="137">
        <v>15.88</v>
      </c>
      <c r="G166" s="137">
        <v>14.67</v>
      </c>
      <c r="H166" s="137">
        <v>15.45</v>
      </c>
      <c r="I166" s="137">
        <v>16.440000000000001</v>
      </c>
      <c r="J166" s="137">
        <v>17.43</v>
      </c>
      <c r="K166" s="137">
        <v>17.940000000000001</v>
      </c>
      <c r="L166" s="137">
        <v>20.04</v>
      </c>
      <c r="M166" s="137"/>
      <c r="N166" s="137">
        <v>19.04</v>
      </c>
      <c r="O166" s="137">
        <v>24.78</v>
      </c>
      <c r="P166" s="137"/>
      <c r="Q166" s="138">
        <v>17.440000000000001</v>
      </c>
      <c r="R166" s="178">
        <v>14.78</v>
      </c>
      <c r="S166" s="178">
        <v>18.53</v>
      </c>
      <c r="V166" s="159">
        <f t="shared" ref="V166:AK181" si="33">C166-D166</f>
        <v>1.25</v>
      </c>
      <c r="W166" s="159">
        <f t="shared" si="32"/>
        <v>0.65000000000000213</v>
      </c>
      <c r="X166" s="159">
        <f t="shared" si="32"/>
        <v>0.2699999999999978</v>
      </c>
      <c r="Y166" s="159">
        <f t="shared" si="32"/>
        <v>1.2100000000000009</v>
      </c>
      <c r="Z166" s="159">
        <f t="shared" si="32"/>
        <v>-0.77999999999999936</v>
      </c>
      <c r="AA166" s="159">
        <f t="shared" si="32"/>
        <v>-0.99000000000000199</v>
      </c>
      <c r="AB166" s="159">
        <f t="shared" si="32"/>
        <v>-0.98999999999999844</v>
      </c>
      <c r="AC166" s="159">
        <f t="shared" si="32"/>
        <v>-0.51000000000000156</v>
      </c>
      <c r="AD166" s="159">
        <f t="shared" si="32"/>
        <v>-2.0999999999999979</v>
      </c>
      <c r="AE166" s="159"/>
      <c r="AF166" s="159"/>
      <c r="AG166" s="159">
        <f t="shared" si="32"/>
        <v>-5.740000000000002</v>
      </c>
      <c r="AH166" s="159"/>
      <c r="AI166" s="159"/>
      <c r="AJ166" s="159">
        <f t="shared" si="32"/>
        <v>2.6600000000000019</v>
      </c>
      <c r="AK166" s="159">
        <f t="shared" si="32"/>
        <v>-3.7500000000000018</v>
      </c>
      <c r="AL166" s="159"/>
    </row>
    <row r="167" spans="1:38" x14ac:dyDescent="0.2">
      <c r="A167" s="133">
        <v>380506098302901</v>
      </c>
      <c r="B167" s="132" t="s">
        <v>93</v>
      </c>
      <c r="C167" s="137">
        <v>2.63</v>
      </c>
      <c r="D167" s="137">
        <v>1.89</v>
      </c>
      <c r="E167" s="137">
        <v>1.68</v>
      </c>
      <c r="F167" s="139">
        <v>-0.04</v>
      </c>
      <c r="G167" s="137">
        <v>1.1299999999999999</v>
      </c>
      <c r="H167" s="137">
        <v>1.98</v>
      </c>
      <c r="I167" s="137">
        <v>1.93</v>
      </c>
      <c r="J167" s="137">
        <v>2.83</v>
      </c>
      <c r="K167" s="137">
        <v>1.0900000000000001</v>
      </c>
      <c r="L167" s="137">
        <v>1.57</v>
      </c>
      <c r="M167" s="137">
        <v>0.7</v>
      </c>
      <c r="N167" s="137">
        <v>0.97</v>
      </c>
      <c r="O167" s="137">
        <v>0.33</v>
      </c>
      <c r="P167" s="137">
        <v>0.06</v>
      </c>
      <c r="Q167" s="138">
        <v>0.23</v>
      </c>
      <c r="R167" s="178">
        <v>0.39</v>
      </c>
      <c r="S167" s="178">
        <v>1.1000000000000001</v>
      </c>
      <c r="T167" s="178">
        <v>2.0099999999999998</v>
      </c>
      <c r="V167" s="159">
        <f t="shared" si="33"/>
        <v>0.74</v>
      </c>
      <c r="W167" s="159">
        <f t="shared" si="32"/>
        <v>0.20999999999999996</v>
      </c>
      <c r="X167" s="159">
        <f t="shared" si="32"/>
        <v>1.72</v>
      </c>
      <c r="Y167" s="159">
        <f t="shared" si="32"/>
        <v>-1.17</v>
      </c>
      <c r="Z167" s="159">
        <f t="shared" si="32"/>
        <v>-0.85000000000000009</v>
      </c>
      <c r="AA167" s="159">
        <f t="shared" si="32"/>
        <v>5.0000000000000044E-2</v>
      </c>
      <c r="AB167" s="159">
        <f t="shared" si="32"/>
        <v>-0.90000000000000013</v>
      </c>
      <c r="AC167" s="159">
        <f t="shared" si="32"/>
        <v>1.74</v>
      </c>
      <c r="AD167" s="159">
        <f t="shared" si="32"/>
        <v>-0.48</v>
      </c>
      <c r="AE167" s="159">
        <f t="shared" si="32"/>
        <v>0.87000000000000011</v>
      </c>
      <c r="AF167" s="159">
        <f t="shared" si="32"/>
        <v>-0.27</v>
      </c>
      <c r="AG167" s="159">
        <f t="shared" si="32"/>
        <v>0.6399999999999999</v>
      </c>
      <c r="AH167" s="159">
        <f t="shared" si="32"/>
        <v>0.27</v>
      </c>
      <c r="AI167" s="159">
        <f t="shared" si="32"/>
        <v>-0.17</v>
      </c>
      <c r="AJ167" s="159">
        <f t="shared" si="32"/>
        <v>-0.16</v>
      </c>
      <c r="AK167" s="159">
        <f t="shared" si="32"/>
        <v>-0.71000000000000008</v>
      </c>
      <c r="AL167" s="159">
        <f t="shared" si="32"/>
        <v>-0.9099999999999997</v>
      </c>
    </row>
    <row r="168" spans="1:38" x14ac:dyDescent="0.2">
      <c r="A168" s="133">
        <v>380929098345101</v>
      </c>
      <c r="B168" s="132" t="s">
        <v>188</v>
      </c>
      <c r="C168" s="137">
        <v>4.8</v>
      </c>
      <c r="D168" s="137">
        <v>4.4400000000000004</v>
      </c>
      <c r="E168" s="137">
        <v>4.3</v>
      </c>
      <c r="F168" s="137">
        <v>4.18</v>
      </c>
      <c r="G168" s="137">
        <v>4.0999999999999996</v>
      </c>
      <c r="H168" s="137">
        <v>4.29</v>
      </c>
      <c r="I168" s="137">
        <v>4.26</v>
      </c>
      <c r="J168" s="137">
        <v>4.8499999999999996</v>
      </c>
      <c r="K168" s="137">
        <v>4.5999999999999996</v>
      </c>
      <c r="L168" s="137">
        <v>4.96</v>
      </c>
      <c r="M168" s="137">
        <v>4.53</v>
      </c>
      <c r="N168" s="137">
        <v>4.58</v>
      </c>
      <c r="O168" s="137">
        <v>5.09</v>
      </c>
      <c r="P168" s="137">
        <v>4.04</v>
      </c>
      <c r="Q168" s="138">
        <v>3.9</v>
      </c>
      <c r="R168" s="178">
        <v>3.94</v>
      </c>
      <c r="S168" s="178">
        <v>4.28</v>
      </c>
      <c r="T168" s="178">
        <v>5.09</v>
      </c>
      <c r="V168" s="159">
        <f t="shared" si="33"/>
        <v>0.35999999999999943</v>
      </c>
      <c r="W168" s="159">
        <f t="shared" si="32"/>
        <v>0.14000000000000057</v>
      </c>
      <c r="X168" s="159">
        <f t="shared" si="32"/>
        <v>0.12000000000000011</v>
      </c>
      <c r="Y168" s="159">
        <f t="shared" si="32"/>
        <v>8.0000000000000071E-2</v>
      </c>
      <c r="Z168" s="159">
        <f t="shared" si="32"/>
        <v>-0.19000000000000039</v>
      </c>
      <c r="AA168" s="159">
        <f t="shared" si="32"/>
        <v>3.0000000000000249E-2</v>
      </c>
      <c r="AB168" s="159">
        <f t="shared" si="32"/>
        <v>-0.58999999999999986</v>
      </c>
      <c r="AC168" s="159">
        <f t="shared" si="32"/>
        <v>0.25</v>
      </c>
      <c r="AD168" s="159">
        <f t="shared" si="32"/>
        <v>-0.36000000000000032</v>
      </c>
      <c r="AE168" s="159">
        <f t="shared" si="32"/>
        <v>0.42999999999999972</v>
      </c>
      <c r="AF168" s="159">
        <f t="shared" si="32"/>
        <v>-4.9999999999999822E-2</v>
      </c>
      <c r="AG168" s="159">
        <f t="shared" si="32"/>
        <v>-0.50999999999999979</v>
      </c>
      <c r="AH168" s="159">
        <f t="shared" si="32"/>
        <v>1.0499999999999998</v>
      </c>
      <c r="AI168" s="159">
        <f t="shared" si="32"/>
        <v>0.14000000000000012</v>
      </c>
      <c r="AJ168" s="159">
        <f t="shared" si="32"/>
        <v>-4.0000000000000036E-2</v>
      </c>
      <c r="AK168" s="159">
        <f t="shared" si="32"/>
        <v>-0.3400000000000003</v>
      </c>
      <c r="AL168" s="159">
        <f t="shared" si="32"/>
        <v>-0.80999999999999961</v>
      </c>
    </row>
    <row r="169" spans="1:38" x14ac:dyDescent="0.2">
      <c r="A169" s="133">
        <v>380935098233201</v>
      </c>
      <c r="B169" s="132" t="s">
        <v>190</v>
      </c>
      <c r="C169" s="137">
        <v>10.1</v>
      </c>
      <c r="D169" s="137">
        <v>8.1300000000000008</v>
      </c>
      <c r="E169" s="137">
        <v>6.65</v>
      </c>
      <c r="F169" s="137">
        <v>5.57</v>
      </c>
      <c r="G169" s="137">
        <v>6.6</v>
      </c>
      <c r="H169" s="137">
        <v>7.94</v>
      </c>
      <c r="I169" s="137">
        <v>8.83</v>
      </c>
      <c r="J169" s="137">
        <v>10.48</v>
      </c>
      <c r="K169" s="137">
        <v>10.52</v>
      </c>
      <c r="L169" s="137">
        <v>10.39</v>
      </c>
      <c r="M169" s="137">
        <v>7.76</v>
      </c>
      <c r="N169" s="137">
        <v>7.82</v>
      </c>
      <c r="O169" s="137">
        <v>10.36</v>
      </c>
      <c r="P169" s="137">
        <v>4.13</v>
      </c>
      <c r="Q169" s="138">
        <v>4.0199999999999996</v>
      </c>
      <c r="R169" s="178">
        <v>3.55</v>
      </c>
      <c r="S169" s="178">
        <v>6.91</v>
      </c>
      <c r="T169" s="178">
        <v>10.7</v>
      </c>
      <c r="V169" s="159">
        <f t="shared" si="33"/>
        <v>1.9699999999999989</v>
      </c>
      <c r="W169" s="159">
        <f t="shared" si="32"/>
        <v>1.4800000000000004</v>
      </c>
      <c r="X169" s="159">
        <f t="shared" si="32"/>
        <v>1.08</v>
      </c>
      <c r="Y169" s="159">
        <f t="shared" si="32"/>
        <v>-1.0299999999999994</v>
      </c>
      <c r="Z169" s="159">
        <f t="shared" si="32"/>
        <v>-1.3400000000000007</v>
      </c>
      <c r="AA169" s="159">
        <f t="shared" si="32"/>
        <v>-0.88999999999999968</v>
      </c>
      <c r="AB169" s="159">
        <f t="shared" si="32"/>
        <v>-1.6500000000000004</v>
      </c>
      <c r="AC169" s="159">
        <f t="shared" si="32"/>
        <v>-3.9999999999999147E-2</v>
      </c>
      <c r="AD169" s="159">
        <f t="shared" si="32"/>
        <v>0.12999999999999901</v>
      </c>
      <c r="AE169" s="159">
        <f t="shared" si="32"/>
        <v>2.6300000000000008</v>
      </c>
      <c r="AF169" s="159">
        <f t="shared" si="32"/>
        <v>-6.0000000000000497E-2</v>
      </c>
      <c r="AG169" s="159">
        <f t="shared" si="32"/>
        <v>-2.5399999999999991</v>
      </c>
      <c r="AH169" s="159">
        <f t="shared" si="32"/>
        <v>6.2299999999999995</v>
      </c>
      <c r="AI169" s="159">
        <f t="shared" si="32"/>
        <v>0.11000000000000032</v>
      </c>
      <c r="AJ169" s="159">
        <f t="shared" si="32"/>
        <v>0.46999999999999975</v>
      </c>
      <c r="AK169" s="159">
        <f t="shared" si="32"/>
        <v>-3.3600000000000003</v>
      </c>
      <c r="AL169" s="159">
        <f t="shared" si="32"/>
        <v>-3.7899999999999991</v>
      </c>
    </row>
    <row r="170" spans="1:38" x14ac:dyDescent="0.2">
      <c r="A170" s="133">
        <v>380952098281702</v>
      </c>
      <c r="B170" s="132" t="s">
        <v>191</v>
      </c>
      <c r="C170" s="137">
        <v>15.63</v>
      </c>
      <c r="D170" s="137">
        <v>13.7</v>
      </c>
      <c r="E170" s="137">
        <v>12.33</v>
      </c>
      <c r="F170" s="137">
        <v>12.09</v>
      </c>
      <c r="G170" s="137">
        <v>10.9</v>
      </c>
      <c r="H170" s="137">
        <v>12.79</v>
      </c>
      <c r="I170" s="137">
        <v>13.65</v>
      </c>
      <c r="J170" s="137">
        <v>14.77</v>
      </c>
      <c r="K170" s="137">
        <v>14.27</v>
      </c>
      <c r="L170" s="137">
        <v>14.98</v>
      </c>
      <c r="M170" s="137">
        <v>13.24</v>
      </c>
      <c r="N170" s="137">
        <v>12.6</v>
      </c>
      <c r="O170" s="137">
        <v>15.2</v>
      </c>
      <c r="P170" s="137">
        <v>10.51</v>
      </c>
      <c r="Q170" s="138">
        <v>8.9</v>
      </c>
      <c r="R170" s="178">
        <v>8.83</v>
      </c>
      <c r="S170" s="178">
        <v>12.18</v>
      </c>
      <c r="T170" s="178">
        <v>16.079999999999998</v>
      </c>
      <c r="V170" s="159">
        <f t="shared" si="33"/>
        <v>1.9300000000000015</v>
      </c>
      <c r="W170" s="159">
        <f t="shared" si="32"/>
        <v>1.3699999999999992</v>
      </c>
      <c r="X170" s="159">
        <f t="shared" si="32"/>
        <v>0.24000000000000021</v>
      </c>
      <c r="Y170" s="159">
        <f t="shared" si="32"/>
        <v>1.1899999999999995</v>
      </c>
      <c r="Z170" s="159">
        <f t="shared" si="32"/>
        <v>-1.8899999999999988</v>
      </c>
      <c r="AA170" s="159">
        <f t="shared" si="32"/>
        <v>-0.86000000000000121</v>
      </c>
      <c r="AB170" s="159">
        <f t="shared" si="32"/>
        <v>-1.1199999999999992</v>
      </c>
      <c r="AC170" s="159">
        <f t="shared" si="32"/>
        <v>0.5</v>
      </c>
      <c r="AD170" s="159">
        <f t="shared" si="32"/>
        <v>-0.71000000000000085</v>
      </c>
      <c r="AE170" s="159">
        <f t="shared" si="32"/>
        <v>1.7400000000000002</v>
      </c>
      <c r="AF170" s="159">
        <f t="shared" si="32"/>
        <v>0.64000000000000057</v>
      </c>
      <c r="AG170" s="159">
        <f t="shared" si="32"/>
        <v>-2.5999999999999996</v>
      </c>
      <c r="AH170" s="159">
        <f t="shared" si="32"/>
        <v>4.6899999999999995</v>
      </c>
      <c r="AI170" s="159">
        <f t="shared" si="32"/>
        <v>1.6099999999999994</v>
      </c>
      <c r="AJ170" s="159">
        <f t="shared" si="32"/>
        <v>7.0000000000000284E-2</v>
      </c>
      <c r="AK170" s="159">
        <f t="shared" si="32"/>
        <v>-3.3499999999999996</v>
      </c>
      <c r="AL170" s="159">
        <f t="shared" si="32"/>
        <v>-3.8999999999999986</v>
      </c>
    </row>
    <row r="171" spans="1:38" x14ac:dyDescent="0.2">
      <c r="A171" s="133">
        <v>380929098272701</v>
      </c>
      <c r="B171" s="132" t="s">
        <v>192</v>
      </c>
      <c r="C171" s="137">
        <v>15.35</v>
      </c>
      <c r="D171" s="137">
        <v>13.2</v>
      </c>
      <c r="E171" s="137">
        <v>12.03</v>
      </c>
      <c r="F171" s="137">
        <v>11.12</v>
      </c>
      <c r="G171" s="137">
        <v>9.69</v>
      </c>
      <c r="H171" s="137">
        <v>11.92</v>
      </c>
      <c r="I171" s="137">
        <v>13.11</v>
      </c>
      <c r="J171" s="137">
        <v>16.600000000000001</v>
      </c>
      <c r="K171" s="137">
        <v>14.23</v>
      </c>
      <c r="L171" s="137">
        <v>14.2</v>
      </c>
      <c r="M171" s="137">
        <v>12.23</v>
      </c>
      <c r="N171" s="137">
        <v>11.87</v>
      </c>
      <c r="O171" s="137">
        <v>14.91</v>
      </c>
      <c r="P171" s="137">
        <v>8.5299999999999994</v>
      </c>
      <c r="Q171" s="138">
        <v>7.54</v>
      </c>
      <c r="R171" s="178">
        <v>7.26</v>
      </c>
      <c r="S171" s="178">
        <v>11.25</v>
      </c>
      <c r="T171" s="178">
        <v>15.99</v>
      </c>
      <c r="V171" s="159">
        <f t="shared" si="33"/>
        <v>2.1500000000000004</v>
      </c>
      <c r="W171" s="159">
        <f t="shared" si="32"/>
        <v>1.17</v>
      </c>
      <c r="X171" s="159">
        <f t="shared" si="32"/>
        <v>0.91000000000000014</v>
      </c>
      <c r="Y171" s="159">
        <f t="shared" si="32"/>
        <v>1.4299999999999997</v>
      </c>
      <c r="Z171" s="159">
        <f t="shared" si="32"/>
        <v>-2.2300000000000004</v>
      </c>
      <c r="AA171" s="159">
        <f t="shared" si="32"/>
        <v>-1.1899999999999995</v>
      </c>
      <c r="AB171" s="159">
        <f t="shared" si="32"/>
        <v>-3.490000000000002</v>
      </c>
      <c r="AC171" s="159">
        <f t="shared" si="32"/>
        <v>2.370000000000001</v>
      </c>
      <c r="AD171" s="159">
        <f t="shared" si="32"/>
        <v>3.0000000000001137E-2</v>
      </c>
      <c r="AE171" s="159">
        <f t="shared" si="32"/>
        <v>1.9699999999999989</v>
      </c>
      <c r="AF171" s="159">
        <f t="shared" si="32"/>
        <v>0.36000000000000121</v>
      </c>
      <c r="AG171" s="159">
        <f t="shared" si="32"/>
        <v>-3.0400000000000009</v>
      </c>
      <c r="AH171" s="159">
        <f t="shared" si="32"/>
        <v>6.3800000000000008</v>
      </c>
      <c r="AI171" s="159">
        <f t="shared" si="32"/>
        <v>0.98999999999999932</v>
      </c>
      <c r="AJ171" s="159">
        <f t="shared" si="32"/>
        <v>0.28000000000000025</v>
      </c>
      <c r="AK171" s="159">
        <f t="shared" si="32"/>
        <v>-3.99</v>
      </c>
      <c r="AL171" s="159">
        <f t="shared" si="32"/>
        <v>-4.74</v>
      </c>
    </row>
    <row r="172" spans="1:38" x14ac:dyDescent="0.2">
      <c r="A172" s="133">
        <v>380625098273401</v>
      </c>
      <c r="B172" s="132" t="s">
        <v>193</v>
      </c>
      <c r="C172" s="137">
        <v>10.9</v>
      </c>
      <c r="D172" s="137">
        <v>8.1</v>
      </c>
      <c r="E172" s="137">
        <v>7.9</v>
      </c>
      <c r="F172" s="137">
        <v>7.05</v>
      </c>
      <c r="G172" s="137">
        <v>8.99</v>
      </c>
      <c r="H172" s="137">
        <v>8.36</v>
      </c>
      <c r="I172" s="137">
        <v>10.08</v>
      </c>
      <c r="J172" s="137">
        <v>9.89</v>
      </c>
      <c r="K172" s="137">
        <v>11.7</v>
      </c>
      <c r="L172" s="137">
        <v>11.14</v>
      </c>
      <c r="M172" s="137">
        <v>10.25</v>
      </c>
      <c r="N172" s="137">
        <v>8.33</v>
      </c>
      <c r="O172" s="137">
        <v>10.47</v>
      </c>
      <c r="P172" s="137">
        <v>6.27</v>
      </c>
      <c r="Q172" s="138">
        <v>6</v>
      </c>
      <c r="R172" s="178">
        <v>5.23</v>
      </c>
      <c r="S172" s="178">
        <v>7.75</v>
      </c>
      <c r="T172" s="178">
        <v>13.15</v>
      </c>
      <c r="V172" s="159">
        <f t="shared" si="33"/>
        <v>2.8000000000000007</v>
      </c>
      <c r="W172" s="159">
        <f t="shared" si="32"/>
        <v>0.19999999999999929</v>
      </c>
      <c r="X172" s="159">
        <f t="shared" si="32"/>
        <v>0.85000000000000053</v>
      </c>
      <c r="Y172" s="159">
        <f t="shared" si="32"/>
        <v>-1.9400000000000004</v>
      </c>
      <c r="Z172" s="159">
        <f t="shared" si="32"/>
        <v>0.63000000000000078</v>
      </c>
      <c r="AA172" s="159">
        <f t="shared" si="32"/>
        <v>-1.7200000000000006</v>
      </c>
      <c r="AB172" s="159">
        <f t="shared" si="32"/>
        <v>0.1899999999999995</v>
      </c>
      <c r="AC172" s="159">
        <f t="shared" si="32"/>
        <v>-1.8099999999999987</v>
      </c>
      <c r="AD172" s="159">
        <f t="shared" si="32"/>
        <v>0.55999999999999872</v>
      </c>
      <c r="AE172" s="159">
        <f t="shared" si="32"/>
        <v>0.89000000000000057</v>
      </c>
      <c r="AF172" s="159">
        <f t="shared" si="32"/>
        <v>1.92</v>
      </c>
      <c r="AG172" s="159">
        <f t="shared" si="32"/>
        <v>-2.1400000000000006</v>
      </c>
      <c r="AH172" s="159">
        <f t="shared" si="32"/>
        <v>4.2000000000000011</v>
      </c>
      <c r="AI172" s="159">
        <f t="shared" si="32"/>
        <v>0.26999999999999957</v>
      </c>
      <c r="AJ172" s="159">
        <f t="shared" si="32"/>
        <v>0.76999999999999957</v>
      </c>
      <c r="AK172" s="159">
        <f t="shared" si="32"/>
        <v>-2.5199999999999996</v>
      </c>
      <c r="AL172" s="159">
        <f t="shared" si="32"/>
        <v>-5.4</v>
      </c>
    </row>
    <row r="173" spans="1:38" x14ac:dyDescent="0.2">
      <c r="A173" s="133">
        <v>381305098260401</v>
      </c>
      <c r="B173" s="132" t="s">
        <v>194</v>
      </c>
      <c r="C173" s="137">
        <v>7.2</v>
      </c>
      <c r="D173" s="137">
        <v>6.65</v>
      </c>
      <c r="E173" s="137">
        <v>5.9</v>
      </c>
      <c r="F173" s="137">
        <v>5.55</v>
      </c>
      <c r="G173" s="137">
        <v>5.57</v>
      </c>
      <c r="H173" s="137">
        <v>6.47</v>
      </c>
      <c r="I173" s="137">
        <v>6.73</v>
      </c>
      <c r="J173" s="137">
        <v>7.06</v>
      </c>
      <c r="K173" s="137">
        <v>6.85</v>
      </c>
      <c r="L173" s="137">
        <v>7.03</v>
      </c>
      <c r="M173" s="137">
        <v>7.19</v>
      </c>
      <c r="N173" s="137">
        <v>7.14</v>
      </c>
      <c r="O173" s="137">
        <v>7.48</v>
      </c>
      <c r="P173" s="137">
        <v>5.74</v>
      </c>
      <c r="Q173" s="138">
        <v>4.84</v>
      </c>
      <c r="R173" s="178">
        <v>5.0199999999999996</v>
      </c>
      <c r="S173" s="178">
        <v>6.7</v>
      </c>
      <c r="T173" s="178">
        <v>7.32</v>
      </c>
      <c r="V173" s="159">
        <f t="shared" si="33"/>
        <v>0.54999999999999982</v>
      </c>
      <c r="W173" s="159">
        <f t="shared" si="32"/>
        <v>0.75</v>
      </c>
      <c r="X173" s="159">
        <f t="shared" si="32"/>
        <v>0.35000000000000053</v>
      </c>
      <c r="Y173" s="159">
        <f t="shared" si="32"/>
        <v>-2.0000000000000462E-2</v>
      </c>
      <c r="Z173" s="159">
        <f t="shared" si="32"/>
        <v>-0.89999999999999947</v>
      </c>
      <c r="AA173" s="159">
        <f t="shared" si="32"/>
        <v>-0.26000000000000068</v>
      </c>
      <c r="AB173" s="159">
        <f t="shared" si="32"/>
        <v>-0.32999999999999918</v>
      </c>
      <c r="AC173" s="159">
        <f t="shared" si="32"/>
        <v>0.20999999999999996</v>
      </c>
      <c r="AD173" s="159">
        <f t="shared" si="32"/>
        <v>-0.1800000000000006</v>
      </c>
      <c r="AE173" s="159">
        <f t="shared" si="32"/>
        <v>-0.16000000000000014</v>
      </c>
      <c r="AF173" s="159">
        <f t="shared" si="32"/>
        <v>5.0000000000000711E-2</v>
      </c>
      <c r="AG173" s="159">
        <f t="shared" si="32"/>
        <v>-0.34000000000000075</v>
      </c>
      <c r="AH173" s="159">
        <f t="shared" si="32"/>
        <v>1.7400000000000002</v>
      </c>
      <c r="AI173" s="159">
        <f t="shared" si="32"/>
        <v>0.90000000000000036</v>
      </c>
      <c r="AJ173" s="159">
        <f t="shared" si="32"/>
        <v>-0.17999999999999972</v>
      </c>
      <c r="AK173" s="159">
        <f t="shared" si="32"/>
        <v>-1.6800000000000006</v>
      </c>
      <c r="AL173" s="159">
        <f t="shared" si="32"/>
        <v>-0.62000000000000011</v>
      </c>
    </row>
    <row r="174" spans="1:38" x14ac:dyDescent="0.2">
      <c r="A174" s="133">
        <v>381444098345101</v>
      </c>
      <c r="B174" s="132" t="s">
        <v>195</v>
      </c>
      <c r="C174" s="137">
        <v>16.14</v>
      </c>
      <c r="D174" s="137">
        <v>14.89</v>
      </c>
      <c r="E174" s="137">
        <v>15.37</v>
      </c>
      <c r="F174" s="137">
        <v>14.59</v>
      </c>
      <c r="G174" s="137">
        <v>13.21</v>
      </c>
      <c r="H174" s="137">
        <v>13.79</v>
      </c>
      <c r="I174" s="137">
        <v>15.95</v>
      </c>
      <c r="J174" s="137">
        <v>17.010000000000002</v>
      </c>
      <c r="K174" s="137">
        <v>19.59</v>
      </c>
      <c r="L174" s="137">
        <v>21.31</v>
      </c>
      <c r="M174" s="137">
        <v>20.32</v>
      </c>
      <c r="N174" s="137">
        <v>19.55</v>
      </c>
      <c r="O174" s="137">
        <v>22.82</v>
      </c>
      <c r="P174" s="137">
        <v>16.88</v>
      </c>
      <c r="Q174" s="138">
        <v>13.79</v>
      </c>
      <c r="R174" s="178">
        <v>11.11</v>
      </c>
      <c r="S174" s="178">
        <v>12.79</v>
      </c>
      <c r="T174" s="178">
        <v>18.920000000000002</v>
      </c>
      <c r="V174" s="159">
        <f t="shared" si="33"/>
        <v>1.25</v>
      </c>
      <c r="W174" s="159">
        <f t="shared" si="32"/>
        <v>-0.47999999999999865</v>
      </c>
      <c r="X174" s="159">
        <f t="shared" si="32"/>
        <v>0.77999999999999936</v>
      </c>
      <c r="Y174" s="159">
        <f t="shared" si="32"/>
        <v>1.379999999999999</v>
      </c>
      <c r="Z174" s="159">
        <f t="shared" si="32"/>
        <v>-0.57999999999999829</v>
      </c>
      <c r="AA174" s="159">
        <f t="shared" si="32"/>
        <v>-2.16</v>
      </c>
      <c r="AB174" s="159">
        <f t="shared" si="32"/>
        <v>-1.0600000000000023</v>
      </c>
      <c r="AC174" s="159">
        <f t="shared" si="32"/>
        <v>-2.5799999999999983</v>
      </c>
      <c r="AD174" s="159">
        <f t="shared" si="32"/>
        <v>-1.7199999999999989</v>
      </c>
      <c r="AE174" s="159">
        <f t="shared" si="32"/>
        <v>0.98999999999999844</v>
      </c>
      <c r="AF174" s="159">
        <f t="shared" si="32"/>
        <v>0.76999999999999957</v>
      </c>
      <c r="AG174" s="159">
        <f t="shared" si="32"/>
        <v>-3.2699999999999996</v>
      </c>
      <c r="AH174" s="159">
        <f t="shared" si="32"/>
        <v>5.9400000000000013</v>
      </c>
      <c r="AI174" s="159">
        <f t="shared" si="32"/>
        <v>3.09</v>
      </c>
      <c r="AJ174" s="159">
        <f t="shared" si="32"/>
        <v>2.6799999999999997</v>
      </c>
      <c r="AK174" s="159">
        <f t="shared" si="32"/>
        <v>-1.6799999999999997</v>
      </c>
      <c r="AL174" s="159">
        <f t="shared" si="32"/>
        <v>-6.1300000000000026</v>
      </c>
    </row>
    <row r="175" spans="1:38" x14ac:dyDescent="0.2">
      <c r="A175" s="133">
        <v>380644098411901</v>
      </c>
      <c r="B175" s="132" t="s">
        <v>84</v>
      </c>
      <c r="C175" s="137">
        <v>14.95</v>
      </c>
      <c r="D175" s="137">
        <v>13.35</v>
      </c>
      <c r="E175" s="137">
        <v>14.17</v>
      </c>
      <c r="F175" s="137">
        <v>12.62</v>
      </c>
      <c r="G175" s="137">
        <v>12.26</v>
      </c>
      <c r="H175" s="137">
        <v>12.56</v>
      </c>
      <c r="I175" s="137">
        <v>13.51</v>
      </c>
      <c r="J175" s="137">
        <v>13.67</v>
      </c>
      <c r="K175" s="137">
        <v>16.57</v>
      </c>
      <c r="L175" s="137">
        <v>15.62</v>
      </c>
      <c r="M175" s="137">
        <v>15.7</v>
      </c>
      <c r="N175" s="137">
        <v>16.239999999999998</v>
      </c>
      <c r="O175" s="137">
        <v>17.8</v>
      </c>
      <c r="P175" s="137">
        <v>12.27</v>
      </c>
      <c r="Q175" s="138">
        <v>11.28</v>
      </c>
      <c r="R175" s="178">
        <v>11.6</v>
      </c>
      <c r="S175" s="178">
        <v>13.7</v>
      </c>
      <c r="T175" s="178">
        <v>17.86</v>
      </c>
      <c r="V175" s="159">
        <f t="shared" si="33"/>
        <v>1.5999999999999996</v>
      </c>
      <c r="W175" s="159">
        <f t="shared" si="32"/>
        <v>-0.82000000000000028</v>
      </c>
      <c r="X175" s="159">
        <f t="shared" si="32"/>
        <v>1.5500000000000007</v>
      </c>
      <c r="Y175" s="159">
        <f t="shared" si="32"/>
        <v>0.35999999999999943</v>
      </c>
      <c r="Z175" s="159">
        <f t="shared" si="32"/>
        <v>-0.30000000000000071</v>
      </c>
      <c r="AA175" s="159">
        <f t="shared" si="32"/>
        <v>-0.94999999999999929</v>
      </c>
      <c r="AB175" s="159">
        <f t="shared" si="32"/>
        <v>-0.16000000000000014</v>
      </c>
      <c r="AC175" s="159">
        <f t="shared" si="32"/>
        <v>-2.9000000000000004</v>
      </c>
      <c r="AD175" s="159">
        <f t="shared" si="32"/>
        <v>0.95000000000000107</v>
      </c>
      <c r="AE175" s="159">
        <f t="shared" si="32"/>
        <v>-8.0000000000000071E-2</v>
      </c>
      <c r="AF175" s="159">
        <f t="shared" si="32"/>
        <v>-0.53999999999999915</v>
      </c>
      <c r="AG175" s="159">
        <f t="shared" si="32"/>
        <v>-1.5600000000000023</v>
      </c>
      <c r="AH175" s="159">
        <f t="shared" si="32"/>
        <v>5.5300000000000011</v>
      </c>
      <c r="AI175" s="159">
        <f t="shared" si="32"/>
        <v>0.99000000000000021</v>
      </c>
      <c r="AJ175" s="159">
        <f t="shared" si="32"/>
        <v>-0.32000000000000028</v>
      </c>
      <c r="AK175" s="159">
        <f t="shared" si="32"/>
        <v>-2.0999999999999996</v>
      </c>
      <c r="AL175" s="159">
        <f t="shared" si="32"/>
        <v>-4.16</v>
      </c>
    </row>
    <row r="176" spans="1:38" x14ac:dyDescent="0.2">
      <c r="A176" s="133">
        <v>380208098381001</v>
      </c>
      <c r="B176" s="132" t="s">
        <v>196</v>
      </c>
      <c r="C176" s="140">
        <v>13.67</v>
      </c>
      <c r="D176" s="140">
        <v>11.95</v>
      </c>
      <c r="E176" s="140">
        <v>10.82</v>
      </c>
      <c r="F176" s="140">
        <v>9.9499999999999993</v>
      </c>
      <c r="G176" s="140">
        <v>10.87</v>
      </c>
      <c r="H176" s="140">
        <v>10.89</v>
      </c>
      <c r="I176" s="140">
        <v>12.2</v>
      </c>
      <c r="J176" s="140">
        <v>12.77</v>
      </c>
      <c r="K176" s="140">
        <v>13.75</v>
      </c>
      <c r="L176" s="140">
        <v>14.58</v>
      </c>
      <c r="M176" s="140">
        <v>13.79</v>
      </c>
      <c r="N176" s="140">
        <v>13.89</v>
      </c>
      <c r="O176" s="140">
        <v>15.4</v>
      </c>
      <c r="P176" s="140">
        <v>9.84</v>
      </c>
      <c r="Q176" s="140">
        <v>8.7200000000000006</v>
      </c>
      <c r="R176" s="178">
        <v>8.51</v>
      </c>
      <c r="S176" s="178">
        <v>9.91</v>
      </c>
      <c r="T176" s="178">
        <v>14.27</v>
      </c>
      <c r="V176" s="159">
        <f t="shared" si="33"/>
        <v>1.7200000000000006</v>
      </c>
      <c r="W176" s="159">
        <f t="shared" si="32"/>
        <v>1.129999999999999</v>
      </c>
      <c r="X176" s="159">
        <f t="shared" si="32"/>
        <v>0.87000000000000099</v>
      </c>
      <c r="Y176" s="159">
        <f t="shared" si="32"/>
        <v>-0.91999999999999993</v>
      </c>
      <c r="Z176" s="159">
        <f t="shared" si="32"/>
        <v>-2.000000000000135E-2</v>
      </c>
      <c r="AA176" s="159">
        <f t="shared" si="32"/>
        <v>-1.3099999999999987</v>
      </c>
      <c r="AB176" s="159">
        <f t="shared" si="32"/>
        <v>-0.57000000000000028</v>
      </c>
      <c r="AC176" s="159">
        <f t="shared" si="32"/>
        <v>-0.98000000000000043</v>
      </c>
      <c r="AD176" s="159">
        <f t="shared" si="32"/>
        <v>-0.83000000000000007</v>
      </c>
      <c r="AE176" s="159">
        <f t="shared" si="32"/>
        <v>0.79000000000000092</v>
      </c>
      <c r="AF176" s="159">
        <f t="shared" si="32"/>
        <v>-0.10000000000000142</v>
      </c>
      <c r="AG176" s="159">
        <f t="shared" si="32"/>
        <v>-1.5099999999999998</v>
      </c>
      <c r="AH176" s="159">
        <f t="shared" si="32"/>
        <v>5.5600000000000005</v>
      </c>
      <c r="AI176" s="159">
        <f t="shared" si="32"/>
        <v>1.1199999999999992</v>
      </c>
      <c r="AJ176" s="159">
        <f t="shared" si="32"/>
        <v>0.21000000000000085</v>
      </c>
      <c r="AK176" s="159">
        <f t="shared" si="32"/>
        <v>-1.4000000000000004</v>
      </c>
      <c r="AL176" s="159">
        <f t="shared" si="32"/>
        <v>-4.3599999999999994</v>
      </c>
    </row>
    <row r="177" spans="1:38" x14ac:dyDescent="0.2">
      <c r="A177" s="133">
        <v>380002098433201</v>
      </c>
      <c r="B177" s="132" t="s">
        <v>197</v>
      </c>
      <c r="C177" s="141">
        <v>19.22</v>
      </c>
      <c r="D177" s="141">
        <v>17.75</v>
      </c>
      <c r="E177" s="141">
        <v>17.899999999999999</v>
      </c>
      <c r="F177" s="141">
        <v>17.68</v>
      </c>
      <c r="G177" s="141">
        <v>17.149999999999999</v>
      </c>
      <c r="H177" s="141">
        <v>17.29</v>
      </c>
      <c r="I177" s="141">
        <v>18.14</v>
      </c>
      <c r="J177" s="141">
        <v>19.850000000000001</v>
      </c>
      <c r="K177" s="141">
        <v>20.39</v>
      </c>
      <c r="L177" s="141">
        <v>21.55</v>
      </c>
      <c r="M177" s="141">
        <v>21.16</v>
      </c>
      <c r="N177" s="141">
        <v>21.07</v>
      </c>
      <c r="O177" s="141">
        <v>22.25</v>
      </c>
      <c r="P177" s="141">
        <v>17.84</v>
      </c>
      <c r="Q177" s="141">
        <v>15.9</v>
      </c>
      <c r="R177" s="178">
        <v>13.51</v>
      </c>
      <c r="S177" s="178">
        <v>15.39</v>
      </c>
      <c r="T177" s="178">
        <v>19.329999999999998</v>
      </c>
      <c r="V177" s="159">
        <f t="shared" si="33"/>
        <v>1.4699999999999989</v>
      </c>
      <c r="W177" s="159">
        <f t="shared" si="32"/>
        <v>-0.14999999999999858</v>
      </c>
      <c r="X177" s="159">
        <f t="shared" si="32"/>
        <v>0.21999999999999886</v>
      </c>
      <c r="Y177" s="159">
        <f t="shared" si="32"/>
        <v>0.53000000000000114</v>
      </c>
      <c r="Z177" s="159">
        <f t="shared" si="32"/>
        <v>-0.14000000000000057</v>
      </c>
      <c r="AA177" s="159">
        <f t="shared" si="32"/>
        <v>-0.85000000000000142</v>
      </c>
      <c r="AB177" s="159">
        <f t="shared" si="32"/>
        <v>-1.7100000000000009</v>
      </c>
      <c r="AC177" s="159">
        <f t="shared" si="32"/>
        <v>-0.53999999999999915</v>
      </c>
      <c r="AD177" s="159">
        <f t="shared" si="32"/>
        <v>-1.1600000000000001</v>
      </c>
      <c r="AE177" s="159">
        <f t="shared" si="32"/>
        <v>0.39000000000000057</v>
      </c>
      <c r="AF177" s="159">
        <f t="shared" si="32"/>
        <v>8.9999999999999858E-2</v>
      </c>
      <c r="AG177" s="159">
        <f t="shared" si="32"/>
        <v>-1.1799999999999997</v>
      </c>
      <c r="AH177" s="159">
        <f t="shared" si="32"/>
        <v>4.41</v>
      </c>
      <c r="AI177" s="159">
        <f t="shared" si="32"/>
        <v>1.9399999999999995</v>
      </c>
      <c r="AJ177" s="159">
        <f t="shared" si="32"/>
        <v>2.3900000000000006</v>
      </c>
      <c r="AK177" s="159">
        <f t="shared" si="32"/>
        <v>-1.8800000000000008</v>
      </c>
      <c r="AL177" s="159">
        <f t="shared" si="32"/>
        <v>-3.9399999999999977</v>
      </c>
    </row>
    <row r="178" spans="1:38" x14ac:dyDescent="0.2">
      <c r="A178" s="133">
        <v>380000098415902</v>
      </c>
      <c r="B178" s="132" t="s">
        <v>198</v>
      </c>
      <c r="C178" s="142">
        <v>24.48</v>
      </c>
      <c r="D178" s="142">
        <v>22.97</v>
      </c>
      <c r="E178" s="142">
        <v>23.12</v>
      </c>
      <c r="F178" s="142">
        <v>22.8</v>
      </c>
      <c r="G178" s="142">
        <v>21.98</v>
      </c>
      <c r="H178" s="142">
        <v>22.07</v>
      </c>
      <c r="I178" s="142">
        <v>23.4</v>
      </c>
      <c r="J178" s="142">
        <v>24.15</v>
      </c>
      <c r="K178" s="142">
        <v>25.94</v>
      </c>
      <c r="L178" s="142">
        <v>26.73</v>
      </c>
      <c r="M178" s="142">
        <v>26.05</v>
      </c>
      <c r="N178" s="142">
        <v>26.04</v>
      </c>
      <c r="O178" s="142">
        <v>28.06</v>
      </c>
      <c r="P178" s="142">
        <v>21.12</v>
      </c>
      <c r="Q178" s="142">
        <v>18.72</v>
      </c>
      <c r="R178" s="178">
        <v>17.100000000000001</v>
      </c>
      <c r="S178" s="178">
        <v>20.2</v>
      </c>
      <c r="T178" s="178">
        <v>25.01</v>
      </c>
      <c r="V178" s="159">
        <f t="shared" si="33"/>
        <v>1.5100000000000016</v>
      </c>
      <c r="W178" s="159">
        <f t="shared" si="32"/>
        <v>-0.15000000000000213</v>
      </c>
      <c r="X178" s="159">
        <f t="shared" si="32"/>
        <v>0.32000000000000028</v>
      </c>
      <c r="Y178" s="159">
        <f t="shared" si="32"/>
        <v>0.82000000000000028</v>
      </c>
      <c r="Z178" s="159">
        <f t="shared" si="32"/>
        <v>-8.9999999999999858E-2</v>
      </c>
      <c r="AA178" s="159">
        <f t="shared" si="32"/>
        <v>-1.3299999999999983</v>
      </c>
      <c r="AB178" s="159">
        <f t="shared" si="32"/>
        <v>-0.75</v>
      </c>
      <c r="AC178" s="159">
        <f t="shared" si="32"/>
        <v>-1.7900000000000027</v>
      </c>
      <c r="AD178" s="159">
        <f t="shared" si="32"/>
        <v>-0.78999999999999915</v>
      </c>
      <c r="AE178" s="159">
        <f t="shared" si="32"/>
        <v>0.67999999999999972</v>
      </c>
      <c r="AF178" s="159">
        <f t="shared" si="32"/>
        <v>1.0000000000001563E-2</v>
      </c>
      <c r="AG178" s="159">
        <f t="shared" si="32"/>
        <v>-2.0199999999999996</v>
      </c>
      <c r="AH178" s="159">
        <f t="shared" si="32"/>
        <v>6.9399999999999977</v>
      </c>
      <c r="AI178" s="159">
        <f t="shared" si="32"/>
        <v>2.4000000000000021</v>
      </c>
      <c r="AJ178" s="159">
        <f t="shared" si="32"/>
        <v>1.6199999999999974</v>
      </c>
      <c r="AK178" s="159">
        <f t="shared" si="32"/>
        <v>-3.0999999999999979</v>
      </c>
      <c r="AL178" s="159">
        <f t="shared" si="32"/>
        <v>-4.8100000000000023</v>
      </c>
    </row>
    <row r="179" spans="1:38" x14ac:dyDescent="0.2">
      <c r="A179" s="133">
        <v>375910098385901</v>
      </c>
      <c r="B179" s="132" t="s">
        <v>199</v>
      </c>
      <c r="C179" s="143">
        <v>20.78</v>
      </c>
      <c r="D179" s="143">
        <v>18.899999999999999</v>
      </c>
      <c r="E179" s="143">
        <v>19.170000000000002</v>
      </c>
      <c r="F179" s="143">
        <v>19.600000000000001</v>
      </c>
      <c r="G179" s="143">
        <v>18.53</v>
      </c>
      <c r="H179" s="143">
        <v>18.75</v>
      </c>
      <c r="I179" s="143">
        <v>19.989999999999998</v>
      </c>
      <c r="J179" s="143">
        <v>22.33</v>
      </c>
      <c r="K179" s="143">
        <v>23.49</v>
      </c>
      <c r="L179" s="143">
        <v>23.68</v>
      </c>
      <c r="M179" s="143">
        <v>23.36</v>
      </c>
      <c r="N179" s="143">
        <v>21.69</v>
      </c>
      <c r="O179" s="143">
        <v>24.44</v>
      </c>
      <c r="P179" s="143">
        <v>16.91</v>
      </c>
      <c r="Q179" s="143">
        <v>15.15</v>
      </c>
      <c r="R179" s="178">
        <v>13.42</v>
      </c>
      <c r="S179" s="178">
        <v>16.04</v>
      </c>
      <c r="T179" s="178">
        <v>21.62</v>
      </c>
      <c r="V179" s="159">
        <f t="shared" si="33"/>
        <v>1.8800000000000026</v>
      </c>
      <c r="W179" s="159">
        <f t="shared" si="32"/>
        <v>-0.27000000000000313</v>
      </c>
      <c r="X179" s="159">
        <f t="shared" si="32"/>
        <v>-0.42999999999999972</v>
      </c>
      <c r="Y179" s="159">
        <f t="shared" si="32"/>
        <v>1.0700000000000003</v>
      </c>
      <c r="Z179" s="159">
        <f t="shared" si="32"/>
        <v>-0.21999999999999886</v>
      </c>
      <c r="AA179" s="159">
        <f t="shared" si="32"/>
        <v>-1.2399999999999984</v>
      </c>
      <c r="AB179" s="159">
        <f t="shared" si="32"/>
        <v>-2.34</v>
      </c>
      <c r="AC179" s="159">
        <f t="shared" si="32"/>
        <v>-1.1600000000000001</v>
      </c>
      <c r="AD179" s="159">
        <f t="shared" si="32"/>
        <v>-0.19000000000000128</v>
      </c>
      <c r="AE179" s="159">
        <f t="shared" si="32"/>
        <v>0.32000000000000028</v>
      </c>
      <c r="AF179" s="159">
        <f t="shared" si="32"/>
        <v>1.6699999999999982</v>
      </c>
      <c r="AG179" s="159">
        <f t="shared" si="32"/>
        <v>-2.75</v>
      </c>
      <c r="AH179" s="159">
        <f t="shared" si="32"/>
        <v>7.5300000000000011</v>
      </c>
      <c r="AI179" s="159">
        <f t="shared" si="32"/>
        <v>1.7599999999999998</v>
      </c>
      <c r="AJ179" s="159">
        <f t="shared" si="32"/>
        <v>1.7300000000000004</v>
      </c>
      <c r="AK179" s="159">
        <f t="shared" si="32"/>
        <v>-2.6199999999999992</v>
      </c>
      <c r="AL179" s="159">
        <f t="shared" si="32"/>
        <v>-5.5800000000000018</v>
      </c>
    </row>
    <row r="180" spans="1:38" x14ac:dyDescent="0.2">
      <c r="A180" s="133">
        <v>375738098400601</v>
      </c>
      <c r="B180" s="132" t="s">
        <v>200</v>
      </c>
      <c r="C180" s="144">
        <v>27.08</v>
      </c>
      <c r="D180" s="144">
        <v>25.2</v>
      </c>
      <c r="E180" s="144">
        <v>25.7</v>
      </c>
      <c r="F180" s="144">
        <v>25.53</v>
      </c>
      <c r="G180" s="144">
        <v>24.44</v>
      </c>
      <c r="H180" s="144">
        <v>24.8</v>
      </c>
      <c r="I180" s="144">
        <v>25.38</v>
      </c>
      <c r="J180" s="144">
        <v>24.46</v>
      </c>
      <c r="K180" s="144">
        <v>28.59</v>
      </c>
      <c r="L180" s="144">
        <v>29.88</v>
      </c>
      <c r="M180" s="144">
        <v>29.24</v>
      </c>
      <c r="N180" s="144">
        <v>26.69</v>
      </c>
      <c r="O180" s="144">
        <v>30.28</v>
      </c>
      <c r="P180" s="144">
        <v>23.44</v>
      </c>
      <c r="Q180" s="144">
        <v>21.05</v>
      </c>
      <c r="R180" s="178">
        <v>18.440000000000001</v>
      </c>
      <c r="S180" s="178">
        <v>20.98</v>
      </c>
      <c r="T180" s="178">
        <v>27.12</v>
      </c>
      <c r="V180" s="159">
        <f t="shared" si="33"/>
        <v>1.879999999999999</v>
      </c>
      <c r="W180" s="159">
        <f t="shared" si="33"/>
        <v>-0.5</v>
      </c>
      <c r="X180" s="159">
        <f t="shared" si="33"/>
        <v>0.16999999999999815</v>
      </c>
      <c r="Y180" s="159">
        <f t="shared" si="33"/>
        <v>1.0899999999999999</v>
      </c>
      <c r="Z180" s="159">
        <f t="shared" si="33"/>
        <v>-0.35999999999999943</v>
      </c>
      <c r="AA180" s="159">
        <f t="shared" si="33"/>
        <v>-0.57999999999999829</v>
      </c>
      <c r="AB180" s="159">
        <f t="shared" si="33"/>
        <v>0.91999999999999815</v>
      </c>
      <c r="AC180" s="159">
        <f t="shared" si="33"/>
        <v>-4.129999999999999</v>
      </c>
      <c r="AD180" s="159">
        <f t="shared" si="33"/>
        <v>-1.2899999999999991</v>
      </c>
      <c r="AE180" s="159">
        <f t="shared" si="33"/>
        <v>0.64000000000000057</v>
      </c>
      <c r="AF180" s="159">
        <f t="shared" si="33"/>
        <v>2.5499999999999972</v>
      </c>
      <c r="AG180" s="159">
        <f t="shared" si="33"/>
        <v>-3.59</v>
      </c>
      <c r="AH180" s="159">
        <f t="shared" si="33"/>
        <v>6.84</v>
      </c>
      <c r="AI180" s="159">
        <f t="shared" si="33"/>
        <v>2.3900000000000006</v>
      </c>
      <c r="AJ180" s="159">
        <f t="shared" si="33"/>
        <v>2.6099999999999994</v>
      </c>
      <c r="AK180" s="159">
        <f t="shared" si="33"/>
        <v>-2.5399999999999991</v>
      </c>
      <c r="AL180" s="159">
        <f t="shared" ref="AL180:AL182" si="34">S180-T180</f>
        <v>-6.1400000000000006</v>
      </c>
    </row>
    <row r="181" spans="1:38" x14ac:dyDescent="0.2">
      <c r="A181" s="181">
        <v>381009098215603</v>
      </c>
      <c r="B181" s="133" t="s">
        <v>51</v>
      </c>
      <c r="C181" s="150"/>
      <c r="D181" s="150">
        <v>27.3</v>
      </c>
      <c r="E181" s="150"/>
      <c r="F181" s="150">
        <v>27.7</v>
      </c>
      <c r="G181" s="150">
        <v>26.77</v>
      </c>
      <c r="H181" s="150"/>
      <c r="I181" s="150"/>
      <c r="J181" s="150"/>
      <c r="K181" s="150"/>
      <c r="L181" s="150"/>
      <c r="M181" s="150"/>
      <c r="N181" s="150"/>
      <c r="O181" s="150"/>
      <c r="P181" s="150">
        <v>26.32</v>
      </c>
      <c r="Q181" s="151">
        <v>23.72</v>
      </c>
      <c r="R181" s="178">
        <v>22.01</v>
      </c>
      <c r="S181" s="178">
        <v>25.42</v>
      </c>
      <c r="V181" s="159"/>
      <c r="W181" s="159"/>
      <c r="X181" s="159"/>
      <c r="Y181" s="159">
        <f t="shared" si="33"/>
        <v>0.92999999999999972</v>
      </c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>
        <f t="shared" si="33"/>
        <v>2.6000000000000014</v>
      </c>
      <c r="AJ181" s="159">
        <f t="shared" si="33"/>
        <v>1.7099999999999973</v>
      </c>
      <c r="AK181" s="159">
        <f t="shared" si="33"/>
        <v>-3.41</v>
      </c>
      <c r="AL181" s="159"/>
    </row>
    <row r="182" spans="1:38" x14ac:dyDescent="0.2">
      <c r="A182" s="181">
        <v>381026098350203</v>
      </c>
      <c r="C182" s="178">
        <v>12.35</v>
      </c>
      <c r="D182" s="178">
        <v>11.8</v>
      </c>
      <c r="E182" s="178">
        <v>10.9</v>
      </c>
      <c r="F182" s="178">
        <v>10.78</v>
      </c>
      <c r="G182" s="178">
        <v>10.36</v>
      </c>
      <c r="H182" s="178">
        <v>11.08</v>
      </c>
      <c r="I182" s="178">
        <v>11.35</v>
      </c>
      <c r="J182" s="178">
        <v>12.06</v>
      </c>
      <c r="K182" s="178">
        <v>11.68</v>
      </c>
      <c r="L182" s="178">
        <v>12.96</v>
      </c>
      <c r="M182" s="178">
        <v>11.65</v>
      </c>
      <c r="N182" s="178">
        <v>12</v>
      </c>
      <c r="O182" s="178">
        <v>12.8</v>
      </c>
      <c r="P182" s="178">
        <v>10.42</v>
      </c>
      <c r="Q182" s="178">
        <v>9.68</v>
      </c>
      <c r="R182" s="178">
        <v>9.99</v>
      </c>
      <c r="S182" s="178">
        <v>10.55</v>
      </c>
      <c r="T182" s="178">
        <v>11.39</v>
      </c>
      <c r="V182" s="159">
        <f t="shared" ref="V182:AK182" si="35">C182-D182</f>
        <v>0.54999999999999893</v>
      </c>
      <c r="W182" s="159">
        <f t="shared" si="35"/>
        <v>0.90000000000000036</v>
      </c>
      <c r="X182" s="159">
        <f t="shared" si="35"/>
        <v>0.12000000000000099</v>
      </c>
      <c r="Y182" s="159">
        <f t="shared" si="35"/>
        <v>0.41999999999999993</v>
      </c>
      <c r="Z182" s="159">
        <f t="shared" si="35"/>
        <v>-0.72000000000000064</v>
      </c>
      <c r="AA182" s="159">
        <f t="shared" si="35"/>
        <v>-0.26999999999999957</v>
      </c>
      <c r="AB182" s="159">
        <f t="shared" si="35"/>
        <v>-0.71000000000000085</v>
      </c>
      <c r="AC182" s="159">
        <f t="shared" si="35"/>
        <v>0.38000000000000078</v>
      </c>
      <c r="AD182" s="159">
        <f t="shared" si="35"/>
        <v>-1.2800000000000011</v>
      </c>
      <c r="AE182" s="159">
        <f t="shared" si="35"/>
        <v>1.3100000000000005</v>
      </c>
      <c r="AF182" s="159">
        <f t="shared" si="35"/>
        <v>-0.34999999999999964</v>
      </c>
      <c r="AG182" s="159">
        <f t="shared" si="35"/>
        <v>-0.80000000000000071</v>
      </c>
      <c r="AH182" s="159">
        <f t="shared" si="35"/>
        <v>2.3800000000000008</v>
      </c>
      <c r="AI182" s="159">
        <f t="shared" si="35"/>
        <v>0.74000000000000021</v>
      </c>
      <c r="AJ182" s="159">
        <f t="shared" si="35"/>
        <v>-0.3100000000000005</v>
      </c>
      <c r="AK182" s="159">
        <f t="shared" si="35"/>
        <v>-0.5600000000000005</v>
      </c>
      <c r="AL182" s="159">
        <f t="shared" si="34"/>
        <v>-0.83999999999999986</v>
      </c>
    </row>
    <row r="183" spans="1:38" x14ac:dyDescent="0.2">
      <c r="U183" s="178" t="s">
        <v>206</v>
      </c>
      <c r="V183" s="159">
        <f t="shared" ref="V183:AL183" si="36">AVERAGE(V165:V182)</f>
        <v>1.4970588235294116</v>
      </c>
      <c r="W183" s="159">
        <f t="shared" si="36"/>
        <v>0.33882352941176452</v>
      </c>
      <c r="X183" s="159">
        <f t="shared" si="36"/>
        <v>0.82705882352941185</v>
      </c>
      <c r="Y183" s="159">
        <f t="shared" si="36"/>
        <v>0.31941176470588234</v>
      </c>
      <c r="Z183" s="159">
        <f t="shared" si="36"/>
        <v>-0.6237499999999998</v>
      </c>
      <c r="AA183" s="159">
        <f t="shared" si="36"/>
        <v>-0.93588235294117639</v>
      </c>
      <c r="AB183" s="159">
        <f t="shared" si="36"/>
        <v>-0.99705882352941189</v>
      </c>
      <c r="AC183" s="159">
        <f t="shared" si="36"/>
        <v>-0.70823529411764685</v>
      </c>
      <c r="AD183" s="159">
        <f t="shared" si="36"/>
        <v>-0.76705882352941179</v>
      </c>
      <c r="AE183" s="159">
        <f t="shared" si="36"/>
        <v>0.87687500000000018</v>
      </c>
      <c r="AF183" s="159">
        <f t="shared" si="36"/>
        <v>0.45812499999999989</v>
      </c>
      <c r="AG183" s="159">
        <f t="shared" si="36"/>
        <v>-2.0823529411764707</v>
      </c>
      <c r="AH183" s="159">
        <f t="shared" si="36"/>
        <v>4.7281250000000004</v>
      </c>
      <c r="AI183" s="159">
        <f t="shared" si="36"/>
        <v>1.3947058823529412</v>
      </c>
      <c r="AJ183" s="159">
        <f t="shared" si="36"/>
        <v>0.9622222222222222</v>
      </c>
      <c r="AK183" s="159">
        <f t="shared" si="36"/>
        <v>-2.2727777777777778</v>
      </c>
      <c r="AL183" s="159">
        <f t="shared" si="36"/>
        <v>-3.7420000000000004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workbookViewId="0">
      <selection activeCell="D37" sqref="D37"/>
    </sheetView>
  </sheetViews>
  <sheetFormatPr defaultRowHeight="12.75" x14ac:dyDescent="0.2"/>
  <cols>
    <col min="1" max="5" width="9.140625" style="3"/>
    <col min="6" max="6" width="15.28515625" style="3" bestFit="1" customWidth="1"/>
    <col min="7" max="7" width="9.5703125" style="3" bestFit="1" customWidth="1"/>
    <col min="8" max="16384" width="9.140625" style="3"/>
  </cols>
  <sheetData>
    <row r="1" spans="1:7" x14ac:dyDescent="0.2">
      <c r="A1" s="3" t="s">
        <v>30</v>
      </c>
    </row>
    <row r="2" spans="1:7" x14ac:dyDescent="0.2">
      <c r="A2" s="3" t="s">
        <v>233</v>
      </c>
    </row>
    <row r="3" spans="1:7" x14ac:dyDescent="0.2">
      <c r="A3" s="3" t="s">
        <v>31</v>
      </c>
    </row>
    <row r="4" spans="1:7" x14ac:dyDescent="0.2">
      <c r="B4" s="3" t="s">
        <v>32</v>
      </c>
      <c r="C4" s="3" t="s">
        <v>33</v>
      </c>
      <c r="D4" s="3" t="s">
        <v>34</v>
      </c>
      <c r="E4" s="3" t="s">
        <v>35</v>
      </c>
      <c r="F4" s="3" t="s">
        <v>36</v>
      </c>
      <c r="G4" s="3" t="s">
        <v>37</v>
      </c>
    </row>
    <row r="5" spans="1:7" x14ac:dyDescent="0.2">
      <c r="A5" s="3">
        <v>1992</v>
      </c>
      <c r="B5" s="162">
        <v>5269</v>
      </c>
      <c r="C5" s="162">
        <v>4201.24</v>
      </c>
      <c r="D5" s="162">
        <v>13229.46</v>
      </c>
      <c r="E5" s="162">
        <f t="shared" ref="E5:E23" si="0">SUM(B5:D5)</f>
        <v>22699.699999999997</v>
      </c>
      <c r="F5" s="163"/>
      <c r="G5" s="162">
        <v>29284</v>
      </c>
    </row>
    <row r="6" spans="1:7" x14ac:dyDescent="0.2">
      <c r="A6" s="3">
        <v>1993</v>
      </c>
      <c r="B6" s="162">
        <v>4267.58</v>
      </c>
      <c r="C6" s="162">
        <v>4062.26</v>
      </c>
      <c r="D6" s="162">
        <v>15248.17</v>
      </c>
      <c r="E6" s="162">
        <f t="shared" si="0"/>
        <v>23578.010000000002</v>
      </c>
      <c r="F6" s="163"/>
      <c r="G6" s="162">
        <v>29284</v>
      </c>
    </row>
    <row r="7" spans="1:7" x14ac:dyDescent="0.2">
      <c r="A7" s="3">
        <v>1994</v>
      </c>
      <c r="B7" s="162">
        <v>8817.83</v>
      </c>
      <c r="C7" s="162">
        <v>7254.95</v>
      </c>
      <c r="D7" s="162">
        <v>24052.51</v>
      </c>
      <c r="E7" s="162">
        <f t="shared" si="0"/>
        <v>40125.289999999994</v>
      </c>
      <c r="F7" s="163"/>
      <c r="G7" s="162">
        <v>29284</v>
      </c>
    </row>
    <row r="8" spans="1:7" x14ac:dyDescent="0.2">
      <c r="A8" s="3">
        <v>1995</v>
      </c>
      <c r="B8" s="162">
        <v>6718.73</v>
      </c>
      <c r="C8" s="162">
        <v>6662.84</v>
      </c>
      <c r="D8" s="162">
        <v>19001.62</v>
      </c>
      <c r="E8" s="162">
        <f t="shared" si="0"/>
        <v>32383.19</v>
      </c>
      <c r="F8" s="163"/>
      <c r="G8" s="162">
        <v>29284</v>
      </c>
    </row>
    <row r="9" spans="1:7" x14ac:dyDescent="0.2">
      <c r="A9" s="3">
        <v>1996</v>
      </c>
      <c r="B9" s="162">
        <v>5526.36</v>
      </c>
      <c r="C9" s="162">
        <v>3949.11</v>
      </c>
      <c r="D9" s="162">
        <v>14393.04</v>
      </c>
      <c r="E9" s="162">
        <f t="shared" si="0"/>
        <v>23868.510000000002</v>
      </c>
      <c r="F9" s="163"/>
      <c r="G9" s="162">
        <v>29284</v>
      </c>
    </row>
    <row r="10" spans="1:7" x14ac:dyDescent="0.2">
      <c r="A10" s="3">
        <v>1997</v>
      </c>
      <c r="B10" s="162">
        <v>4668.41</v>
      </c>
      <c r="C10" s="162">
        <v>3812.49</v>
      </c>
      <c r="D10" s="162">
        <v>13587.2</v>
      </c>
      <c r="E10" s="162">
        <f t="shared" si="0"/>
        <v>22068.1</v>
      </c>
      <c r="F10" s="163"/>
      <c r="G10" s="162">
        <v>29284</v>
      </c>
    </row>
    <row r="11" spans="1:7" x14ac:dyDescent="0.2">
      <c r="A11" s="3">
        <v>1998</v>
      </c>
      <c r="B11" s="162">
        <v>7082.9</v>
      </c>
      <c r="C11" s="162">
        <v>5958.61</v>
      </c>
      <c r="D11" s="162">
        <v>18922.45</v>
      </c>
      <c r="E11" s="162">
        <f t="shared" si="0"/>
        <v>31963.96</v>
      </c>
      <c r="F11" s="163"/>
      <c r="G11" s="162">
        <v>29284</v>
      </c>
    </row>
    <row r="12" spans="1:7" x14ac:dyDescent="0.2">
      <c r="A12" s="3">
        <v>1999</v>
      </c>
      <c r="B12" s="162">
        <v>6881.56</v>
      </c>
      <c r="C12" s="162">
        <v>5497.72</v>
      </c>
      <c r="D12" s="162">
        <v>17326.580000000002</v>
      </c>
      <c r="E12" s="162">
        <f t="shared" si="0"/>
        <v>29705.86</v>
      </c>
      <c r="F12" s="163"/>
      <c r="G12" s="162">
        <v>29284</v>
      </c>
    </row>
    <row r="13" spans="1:7" x14ac:dyDescent="0.2">
      <c r="A13" s="3">
        <v>2000</v>
      </c>
      <c r="B13" s="162">
        <v>6595.07</v>
      </c>
      <c r="C13" s="162">
        <v>6070.55</v>
      </c>
      <c r="D13" s="162">
        <v>21275.46</v>
      </c>
      <c r="E13" s="162">
        <f t="shared" si="0"/>
        <v>33941.08</v>
      </c>
      <c r="F13" s="162"/>
      <c r="G13" s="162">
        <v>29284</v>
      </c>
    </row>
    <row r="14" spans="1:7" x14ac:dyDescent="0.2">
      <c r="A14" s="3">
        <v>2001</v>
      </c>
      <c r="B14" s="162">
        <v>7213.21</v>
      </c>
      <c r="C14" s="162">
        <v>6933.54</v>
      </c>
      <c r="D14" s="162">
        <v>23395.59</v>
      </c>
      <c r="E14" s="162">
        <f t="shared" si="0"/>
        <v>37542.339999999997</v>
      </c>
      <c r="F14" s="162">
        <f>AVERAGE(E5:E14)</f>
        <v>29787.604000000003</v>
      </c>
      <c r="G14" s="162">
        <v>29284</v>
      </c>
    </row>
    <row r="15" spans="1:7" x14ac:dyDescent="0.2">
      <c r="A15" s="3">
        <v>2002</v>
      </c>
      <c r="B15" s="162">
        <v>7660.93</v>
      </c>
      <c r="C15" s="162">
        <v>6248.4</v>
      </c>
      <c r="D15" s="162">
        <v>22545.91</v>
      </c>
      <c r="E15" s="162">
        <f t="shared" si="0"/>
        <v>36455.24</v>
      </c>
      <c r="F15" s="162">
        <f t="shared" ref="F15:F22" si="1">AVERAGE(E6:E15)</f>
        <v>31163.157999999996</v>
      </c>
      <c r="G15" s="162">
        <v>29284</v>
      </c>
    </row>
    <row r="16" spans="1:7" x14ac:dyDescent="0.2">
      <c r="A16" s="3">
        <v>2003</v>
      </c>
      <c r="B16" s="162">
        <v>7988.24</v>
      </c>
      <c r="C16" s="162">
        <v>7492.17</v>
      </c>
      <c r="D16" s="162">
        <v>21617.66</v>
      </c>
      <c r="E16" s="162">
        <f t="shared" si="0"/>
        <v>37098.07</v>
      </c>
      <c r="F16" s="162">
        <f t="shared" si="1"/>
        <v>32515.164000000001</v>
      </c>
      <c r="G16" s="162">
        <v>29284</v>
      </c>
    </row>
    <row r="17" spans="1:7" x14ac:dyDescent="0.2">
      <c r="A17" s="3">
        <v>2004</v>
      </c>
      <c r="B17" s="162">
        <v>5261.03</v>
      </c>
      <c r="C17" s="162">
        <v>4801.54</v>
      </c>
      <c r="D17" s="162">
        <v>16033.35</v>
      </c>
      <c r="E17" s="162">
        <f t="shared" si="0"/>
        <v>26095.919999999998</v>
      </c>
      <c r="F17" s="162">
        <f t="shared" si="1"/>
        <v>31112.226999999995</v>
      </c>
      <c r="G17" s="162">
        <v>29284</v>
      </c>
    </row>
    <row r="18" spans="1:7" x14ac:dyDescent="0.2">
      <c r="A18" s="3">
        <v>2005</v>
      </c>
      <c r="B18" s="162">
        <v>5943.99</v>
      </c>
      <c r="C18" s="162">
        <v>5081.59</v>
      </c>
      <c r="D18" s="162">
        <v>18268.240000000002</v>
      </c>
      <c r="E18" s="162">
        <f t="shared" si="0"/>
        <v>29293.82</v>
      </c>
      <c r="F18" s="162">
        <f t="shared" si="1"/>
        <v>30803.29</v>
      </c>
      <c r="G18" s="162">
        <v>29284</v>
      </c>
    </row>
    <row r="19" spans="1:7" x14ac:dyDescent="0.2">
      <c r="A19" s="3">
        <v>2006</v>
      </c>
      <c r="B19" s="162">
        <v>7176.34</v>
      </c>
      <c r="C19" s="162">
        <v>6260.21</v>
      </c>
      <c r="D19" s="162">
        <v>20974.75</v>
      </c>
      <c r="E19" s="162">
        <f t="shared" si="0"/>
        <v>34411.300000000003</v>
      </c>
      <c r="F19" s="162">
        <f t="shared" si="1"/>
        <v>31857.569</v>
      </c>
      <c r="G19" s="162">
        <v>29284</v>
      </c>
    </row>
    <row r="20" spans="1:7" x14ac:dyDescent="0.2">
      <c r="A20" s="3">
        <v>2007</v>
      </c>
      <c r="B20" s="162">
        <v>4651.99</v>
      </c>
      <c r="C20" s="162">
        <v>4125.32</v>
      </c>
      <c r="D20" s="162">
        <v>14758.54</v>
      </c>
      <c r="E20" s="162">
        <f t="shared" si="0"/>
        <v>23535.85</v>
      </c>
      <c r="F20" s="162">
        <f t="shared" si="1"/>
        <v>32004.343999999994</v>
      </c>
      <c r="G20" s="162">
        <v>29284</v>
      </c>
    </row>
    <row r="21" spans="1:7" x14ac:dyDescent="0.2">
      <c r="A21" s="3">
        <v>2008</v>
      </c>
      <c r="B21" s="162">
        <v>6318.41</v>
      </c>
      <c r="C21" s="162">
        <v>5273.41</v>
      </c>
      <c r="D21" s="162">
        <v>16979.78</v>
      </c>
      <c r="E21" s="162">
        <f t="shared" si="0"/>
        <v>28571.599999999999</v>
      </c>
      <c r="F21" s="162">
        <f t="shared" si="1"/>
        <v>31665.107999999997</v>
      </c>
      <c r="G21" s="162">
        <v>29284</v>
      </c>
    </row>
    <row r="22" spans="1:7" x14ac:dyDescent="0.2">
      <c r="A22" s="3">
        <v>2009</v>
      </c>
      <c r="B22" s="162">
        <v>5266.28</v>
      </c>
      <c r="C22" s="162">
        <v>4972.67</v>
      </c>
      <c r="D22" s="162">
        <v>17115.54</v>
      </c>
      <c r="E22" s="162">
        <f t="shared" si="0"/>
        <v>27354.49</v>
      </c>
      <c r="F22" s="162">
        <f t="shared" si="1"/>
        <v>31429.971000000001</v>
      </c>
      <c r="G22" s="162">
        <v>29284</v>
      </c>
    </row>
    <row r="23" spans="1:7" x14ac:dyDescent="0.2">
      <c r="A23" s="3">
        <v>2010</v>
      </c>
      <c r="B23" s="162">
        <v>7152.73</v>
      </c>
      <c r="C23" s="162">
        <v>6094.9</v>
      </c>
      <c r="D23" s="162">
        <v>19839.64</v>
      </c>
      <c r="E23" s="162">
        <f t="shared" si="0"/>
        <v>33087.269999999997</v>
      </c>
      <c r="F23" s="162">
        <f>AVERAGE(E14:E23)</f>
        <v>31344.590000000004</v>
      </c>
      <c r="G23" s="162">
        <v>29284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3"/>
  <sheetViews>
    <sheetView workbookViewId="0">
      <selection activeCell="A3" sqref="A3"/>
    </sheetView>
  </sheetViews>
  <sheetFormatPr defaultRowHeight="12.75" x14ac:dyDescent="0.2"/>
  <cols>
    <col min="1" max="5" width="9.140625" style="3"/>
    <col min="6" max="6" width="15.28515625" style="3" bestFit="1" customWidth="1"/>
    <col min="7" max="7" width="9.5703125" style="3" bestFit="1" customWidth="1"/>
    <col min="8" max="16384" width="9.140625" style="3"/>
  </cols>
  <sheetData>
    <row r="1" spans="1:9" x14ac:dyDescent="0.2">
      <c r="A1" s="3" t="s">
        <v>30</v>
      </c>
    </row>
    <row r="2" spans="1:9" s="178" customFormat="1" x14ac:dyDescent="0.2">
      <c r="A2" s="178" t="s">
        <v>234</v>
      </c>
    </row>
    <row r="3" spans="1:9" x14ac:dyDescent="0.2">
      <c r="A3" s="3" t="s">
        <v>31</v>
      </c>
    </row>
    <row r="4" spans="1:9" x14ac:dyDescent="0.2">
      <c r="B4" s="3" t="s">
        <v>32</v>
      </c>
      <c r="C4" s="3" t="s">
        <v>33</v>
      </c>
      <c r="D4" s="3" t="s">
        <v>34</v>
      </c>
      <c r="E4" s="3" t="s">
        <v>35</v>
      </c>
      <c r="F4" s="3" t="s">
        <v>36</v>
      </c>
      <c r="G4" s="3" t="s">
        <v>37</v>
      </c>
      <c r="H4" s="3" t="s">
        <v>230</v>
      </c>
      <c r="I4" s="3" t="s">
        <v>229</v>
      </c>
    </row>
    <row r="5" spans="1:9" x14ac:dyDescent="0.2">
      <c r="A5" s="3">
        <v>1992</v>
      </c>
      <c r="B5" s="162">
        <v>5269</v>
      </c>
      <c r="C5" s="162">
        <v>4201.24</v>
      </c>
      <c r="D5" s="162">
        <v>13229.46</v>
      </c>
      <c r="E5" s="162">
        <f t="shared" ref="E5:E23" si="0">SUM(B5:D5)</f>
        <v>22699.699999999997</v>
      </c>
      <c r="F5" s="163"/>
      <c r="G5" s="162">
        <v>29284</v>
      </c>
      <c r="H5" s="159">
        <v>0.83</v>
      </c>
      <c r="I5" s="159">
        <v>30.2075</v>
      </c>
    </row>
    <row r="6" spans="1:9" x14ac:dyDescent="0.2">
      <c r="A6" s="3">
        <v>1993</v>
      </c>
      <c r="B6" s="162">
        <v>4267.58</v>
      </c>
      <c r="C6" s="162">
        <v>4062.26</v>
      </c>
      <c r="D6" s="162">
        <v>15248.17</v>
      </c>
      <c r="E6" s="162">
        <f t="shared" si="0"/>
        <v>23578.010000000002</v>
      </c>
      <c r="F6" s="163"/>
      <c r="G6" s="162">
        <v>29284</v>
      </c>
      <c r="H6" s="159">
        <v>0.92300000000000004</v>
      </c>
      <c r="I6" s="159">
        <v>32.522500000000001</v>
      </c>
    </row>
    <row r="7" spans="1:9" x14ac:dyDescent="0.2">
      <c r="A7" s="3">
        <v>1994</v>
      </c>
      <c r="B7" s="162">
        <v>8817.83</v>
      </c>
      <c r="C7" s="162">
        <v>7254.95</v>
      </c>
      <c r="D7" s="162">
        <v>24052.51</v>
      </c>
      <c r="E7" s="162">
        <f t="shared" si="0"/>
        <v>40125.289999999994</v>
      </c>
      <c r="F7" s="163"/>
      <c r="G7" s="162">
        <v>29284</v>
      </c>
      <c r="H7" s="159">
        <v>0.215</v>
      </c>
      <c r="I7" s="159">
        <v>19.740000000000002</v>
      </c>
    </row>
    <row r="8" spans="1:9" x14ac:dyDescent="0.2">
      <c r="A8" s="3">
        <v>1995</v>
      </c>
      <c r="B8" s="162">
        <v>6718.73</v>
      </c>
      <c r="C8" s="162">
        <v>6662.84</v>
      </c>
      <c r="D8" s="162">
        <v>19001.62</v>
      </c>
      <c r="E8" s="162">
        <f t="shared" si="0"/>
        <v>32383.19</v>
      </c>
      <c r="F8" s="163"/>
      <c r="G8" s="162">
        <v>29284</v>
      </c>
      <c r="H8" s="159">
        <v>0.66100000000000003</v>
      </c>
      <c r="I8" s="159">
        <v>26.662500000000005</v>
      </c>
    </row>
    <row r="9" spans="1:9" x14ac:dyDescent="0.2">
      <c r="A9" s="3">
        <v>1996</v>
      </c>
      <c r="B9" s="162">
        <v>5526.36</v>
      </c>
      <c r="C9" s="162">
        <v>3949.11</v>
      </c>
      <c r="D9" s="162">
        <v>14393.04</v>
      </c>
      <c r="E9" s="162">
        <f t="shared" si="0"/>
        <v>23868.510000000002</v>
      </c>
      <c r="F9" s="163"/>
      <c r="G9" s="162">
        <v>29284</v>
      </c>
      <c r="H9" s="159">
        <v>0.89200000000000002</v>
      </c>
      <c r="I9" s="159">
        <v>31.672499999999999</v>
      </c>
    </row>
    <row r="10" spans="1:9" x14ac:dyDescent="0.2">
      <c r="A10" s="3">
        <v>1997</v>
      </c>
      <c r="B10" s="162">
        <v>4668.41</v>
      </c>
      <c r="C10" s="162">
        <v>3812.49</v>
      </c>
      <c r="D10" s="162">
        <v>13587.2</v>
      </c>
      <c r="E10" s="162">
        <f t="shared" si="0"/>
        <v>22068.1</v>
      </c>
      <c r="F10" s="163"/>
      <c r="G10" s="162">
        <v>29284</v>
      </c>
      <c r="H10" s="159">
        <v>0.93799999999999994</v>
      </c>
      <c r="I10" s="159">
        <v>33.215000000000003</v>
      </c>
    </row>
    <row r="11" spans="1:9" x14ac:dyDescent="0.2">
      <c r="A11" s="3">
        <v>1998</v>
      </c>
      <c r="B11" s="162">
        <v>7082.9</v>
      </c>
      <c r="C11" s="162">
        <v>5958.61</v>
      </c>
      <c r="D11" s="162">
        <v>18922.45</v>
      </c>
      <c r="E11" s="162">
        <f t="shared" si="0"/>
        <v>31963.96</v>
      </c>
      <c r="F11" s="163"/>
      <c r="G11" s="162">
        <v>29284</v>
      </c>
      <c r="H11" s="159">
        <v>0.41499999999999998</v>
      </c>
      <c r="I11" s="159">
        <v>23.459999999999997</v>
      </c>
    </row>
    <row r="12" spans="1:9" x14ac:dyDescent="0.2">
      <c r="A12" s="3">
        <v>1999</v>
      </c>
      <c r="B12" s="162">
        <v>6881.56</v>
      </c>
      <c r="C12" s="162">
        <v>5497.72</v>
      </c>
      <c r="D12" s="162">
        <v>17326.580000000002</v>
      </c>
      <c r="E12" s="162">
        <f t="shared" si="0"/>
        <v>29705.86</v>
      </c>
      <c r="F12" s="163"/>
      <c r="G12" s="162">
        <v>29284</v>
      </c>
      <c r="H12" s="159">
        <v>0.49199999999999999</v>
      </c>
      <c r="I12" s="159">
        <v>23.797499999999999</v>
      </c>
    </row>
    <row r="13" spans="1:9" x14ac:dyDescent="0.2">
      <c r="A13" s="3">
        <v>2000</v>
      </c>
      <c r="B13" s="162">
        <v>6595.07</v>
      </c>
      <c r="C13" s="162">
        <v>6070.55</v>
      </c>
      <c r="D13" s="162">
        <v>21275.46</v>
      </c>
      <c r="E13" s="162">
        <f t="shared" si="0"/>
        <v>33941.08</v>
      </c>
      <c r="F13" s="162"/>
      <c r="G13" s="162">
        <v>29284</v>
      </c>
      <c r="H13" s="159">
        <v>0.84599999999999997</v>
      </c>
      <c r="I13" s="159">
        <v>30.207500000000003</v>
      </c>
    </row>
    <row r="14" spans="1:9" x14ac:dyDescent="0.2">
      <c r="A14" s="3">
        <v>2001</v>
      </c>
      <c r="B14" s="162">
        <v>7213.21</v>
      </c>
      <c r="C14" s="162">
        <v>6933.54</v>
      </c>
      <c r="D14" s="162">
        <v>23395.59</v>
      </c>
      <c r="E14" s="162">
        <f t="shared" si="0"/>
        <v>37542.339999999997</v>
      </c>
      <c r="F14" s="162">
        <f t="shared" ref="F14:F23" si="1">AVERAGE(E5:E14)</f>
        <v>29787.604000000003</v>
      </c>
      <c r="G14" s="162">
        <v>29284</v>
      </c>
      <c r="H14" s="159">
        <v>0.23</v>
      </c>
      <c r="I14" s="159">
        <v>20.120000000000005</v>
      </c>
    </row>
    <row r="15" spans="1:9" x14ac:dyDescent="0.2">
      <c r="A15" s="3">
        <v>2002</v>
      </c>
      <c r="B15" s="162">
        <v>7660.93</v>
      </c>
      <c r="C15" s="162">
        <v>6248.4</v>
      </c>
      <c r="D15" s="162">
        <v>22545.91</v>
      </c>
      <c r="E15" s="162">
        <f t="shared" si="0"/>
        <v>36455.24</v>
      </c>
      <c r="F15" s="162">
        <f t="shared" si="1"/>
        <v>31163.157999999996</v>
      </c>
      <c r="G15" s="162">
        <v>29284</v>
      </c>
      <c r="H15" s="159">
        <v>0.4</v>
      </c>
      <c r="I15" s="159">
        <v>23.254999999999999</v>
      </c>
    </row>
    <row r="16" spans="1:9" x14ac:dyDescent="0.2">
      <c r="A16" s="3">
        <v>2003</v>
      </c>
      <c r="B16" s="162">
        <v>7988.24</v>
      </c>
      <c r="C16" s="162">
        <v>7492.17</v>
      </c>
      <c r="D16" s="162">
        <v>21617.66</v>
      </c>
      <c r="E16" s="162">
        <f t="shared" si="0"/>
        <v>37098.07</v>
      </c>
      <c r="F16" s="162">
        <f t="shared" si="1"/>
        <v>32515.164000000001</v>
      </c>
      <c r="G16" s="162">
        <v>29284</v>
      </c>
      <c r="H16" s="159">
        <v>0.29199999999999998</v>
      </c>
      <c r="I16" s="159">
        <v>21.004999999999999</v>
      </c>
    </row>
    <row r="17" spans="1:9" x14ac:dyDescent="0.2">
      <c r="A17" s="3">
        <v>2004</v>
      </c>
      <c r="B17" s="162">
        <v>5261.03</v>
      </c>
      <c r="C17" s="162">
        <v>4801.54</v>
      </c>
      <c r="D17" s="162">
        <v>16033.35</v>
      </c>
      <c r="E17" s="162">
        <f t="shared" si="0"/>
        <v>26095.919999999998</v>
      </c>
      <c r="F17" s="162">
        <f t="shared" si="1"/>
        <v>31112.226999999995</v>
      </c>
      <c r="G17" s="162">
        <v>29284</v>
      </c>
      <c r="H17" s="159">
        <v>0.63</v>
      </c>
      <c r="I17" s="159">
        <v>26.527500000000003</v>
      </c>
    </row>
    <row r="18" spans="1:9" x14ac:dyDescent="0.2">
      <c r="A18" s="3">
        <v>2005</v>
      </c>
      <c r="B18" s="162">
        <v>5943.99</v>
      </c>
      <c r="C18" s="162">
        <v>5081.59</v>
      </c>
      <c r="D18" s="162">
        <v>18268.240000000002</v>
      </c>
      <c r="E18" s="162">
        <f t="shared" si="0"/>
        <v>29293.82</v>
      </c>
      <c r="F18" s="162">
        <f t="shared" si="1"/>
        <v>30803.29</v>
      </c>
      <c r="G18" s="162">
        <v>29284</v>
      </c>
      <c r="H18" s="159">
        <v>0.64600000000000002</v>
      </c>
      <c r="I18" s="159">
        <v>26.577500000000001</v>
      </c>
    </row>
    <row r="19" spans="1:9" x14ac:dyDescent="0.2">
      <c r="A19" s="3">
        <v>2006</v>
      </c>
      <c r="B19" s="162">
        <v>7176.34</v>
      </c>
      <c r="C19" s="162">
        <v>6260.21</v>
      </c>
      <c r="D19" s="162">
        <v>20974.75</v>
      </c>
      <c r="E19" s="162">
        <f t="shared" si="0"/>
        <v>34411.300000000003</v>
      </c>
      <c r="F19" s="162">
        <f t="shared" si="1"/>
        <v>31857.569</v>
      </c>
      <c r="G19" s="162">
        <v>29284</v>
      </c>
      <c r="H19" s="159">
        <v>0.52300000000000002</v>
      </c>
      <c r="I19" s="159">
        <v>24.487500000000004</v>
      </c>
    </row>
    <row r="20" spans="1:9" x14ac:dyDescent="0.2">
      <c r="A20" s="3">
        <v>2007</v>
      </c>
      <c r="B20" s="162">
        <v>4651.99</v>
      </c>
      <c r="C20" s="162">
        <v>4125.32</v>
      </c>
      <c r="D20" s="162">
        <v>14758.54</v>
      </c>
      <c r="E20" s="162">
        <f t="shared" si="0"/>
        <v>23535.85</v>
      </c>
      <c r="F20" s="162">
        <f t="shared" si="1"/>
        <v>32004.343999999994</v>
      </c>
      <c r="G20" s="162">
        <v>29284</v>
      </c>
      <c r="H20" s="159">
        <v>0.96899999999999997</v>
      </c>
      <c r="I20" s="159">
        <v>36.07</v>
      </c>
    </row>
    <row r="21" spans="1:9" x14ac:dyDescent="0.2">
      <c r="A21" s="3">
        <v>2008</v>
      </c>
      <c r="B21" s="162">
        <v>6318.41</v>
      </c>
      <c r="C21" s="162">
        <v>5273.41</v>
      </c>
      <c r="D21" s="162">
        <v>16979.78</v>
      </c>
      <c r="E21" s="162">
        <f t="shared" si="0"/>
        <v>28571.599999999999</v>
      </c>
      <c r="F21" s="162">
        <f t="shared" si="1"/>
        <v>31665.107999999997</v>
      </c>
      <c r="G21" s="162">
        <v>29284</v>
      </c>
      <c r="H21" s="159">
        <v>0.70699999999999996</v>
      </c>
      <c r="I21" s="159">
        <v>27.369999999999997</v>
      </c>
    </row>
    <row r="22" spans="1:9" x14ac:dyDescent="0.2">
      <c r="A22" s="3">
        <v>2009</v>
      </c>
      <c r="B22" s="162">
        <v>5266.28</v>
      </c>
      <c r="C22" s="162">
        <v>4972.67</v>
      </c>
      <c r="D22" s="162">
        <v>17115.54</v>
      </c>
      <c r="E22" s="162">
        <f t="shared" si="0"/>
        <v>27354.49</v>
      </c>
      <c r="F22" s="162">
        <f t="shared" si="1"/>
        <v>31429.971000000001</v>
      </c>
      <c r="G22" s="162">
        <v>29284</v>
      </c>
      <c r="H22" s="159">
        <v>0.43</v>
      </c>
      <c r="I22" s="159">
        <v>23.4725</v>
      </c>
    </row>
    <row r="23" spans="1:9" x14ac:dyDescent="0.2">
      <c r="A23" s="3">
        <v>2010</v>
      </c>
      <c r="B23" s="162">
        <v>7152.73</v>
      </c>
      <c r="C23" s="162">
        <v>6094.9</v>
      </c>
      <c r="D23" s="162">
        <v>19839.64</v>
      </c>
      <c r="E23" s="162">
        <f t="shared" si="0"/>
        <v>33087.269999999997</v>
      </c>
      <c r="F23" s="162">
        <f t="shared" si="1"/>
        <v>31344.590000000004</v>
      </c>
      <c r="G23" s="162">
        <v>29284</v>
      </c>
      <c r="H23" s="159">
        <v>0.67600000000000005</v>
      </c>
      <c r="I23" s="159">
        <v>26.875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workbookViewId="0">
      <selection activeCell="A3" sqref="A3"/>
    </sheetView>
  </sheetViews>
  <sheetFormatPr defaultRowHeight="12.75" x14ac:dyDescent="0.2"/>
  <cols>
    <col min="1" max="1" width="9.140625" style="3"/>
    <col min="2" max="3" width="13.7109375" style="3" bestFit="1" customWidth="1"/>
    <col min="4" max="4" width="18" style="3" bestFit="1" customWidth="1"/>
    <col min="5" max="5" width="9.140625" style="3"/>
    <col min="6" max="6" width="15.85546875" style="3" bestFit="1" customWidth="1"/>
    <col min="7" max="16384" width="9.140625" style="3"/>
  </cols>
  <sheetData>
    <row r="1" spans="1:7" x14ac:dyDescent="0.2">
      <c r="A1" s="3" t="s">
        <v>30</v>
      </c>
    </row>
    <row r="2" spans="1:7" x14ac:dyDescent="0.2">
      <c r="A2" s="3" t="s">
        <v>234</v>
      </c>
    </row>
    <row r="3" spans="1:7" x14ac:dyDescent="0.2">
      <c r="A3" s="3" t="s">
        <v>31</v>
      </c>
    </row>
    <row r="4" spans="1:7" x14ac:dyDescent="0.2">
      <c r="B4" s="3" t="s">
        <v>38</v>
      </c>
      <c r="C4" s="3" t="s">
        <v>39</v>
      </c>
      <c r="D4" s="3" t="s">
        <v>40</v>
      </c>
      <c r="E4" s="3" t="s">
        <v>41</v>
      </c>
      <c r="F4" s="3" t="s">
        <v>42</v>
      </c>
      <c r="G4" s="3" t="s">
        <v>37</v>
      </c>
    </row>
    <row r="5" spans="1:7" x14ac:dyDescent="0.2">
      <c r="A5" s="3">
        <v>1992</v>
      </c>
      <c r="B5" s="162">
        <v>3243.36</v>
      </c>
      <c r="C5" s="162">
        <v>60301.66</v>
      </c>
      <c r="D5" s="162">
        <v>8962.68</v>
      </c>
      <c r="E5" s="162">
        <f t="shared" ref="E5:E23" si="0">SUM(B5:D5)</f>
        <v>72507.700000000012</v>
      </c>
      <c r="F5" s="162"/>
      <c r="G5" s="162">
        <v>84996</v>
      </c>
    </row>
    <row r="6" spans="1:7" x14ac:dyDescent="0.2">
      <c r="A6" s="3">
        <v>1993</v>
      </c>
      <c r="B6" s="162">
        <v>3102.96</v>
      </c>
      <c r="C6" s="162">
        <v>56378.94</v>
      </c>
      <c r="D6" s="162">
        <v>6673.92</v>
      </c>
      <c r="E6" s="162">
        <f t="shared" si="0"/>
        <v>66155.820000000007</v>
      </c>
      <c r="F6" s="162"/>
      <c r="G6" s="162">
        <v>84996</v>
      </c>
    </row>
    <row r="7" spans="1:7" x14ac:dyDescent="0.2">
      <c r="A7" s="3">
        <v>1994</v>
      </c>
      <c r="B7" s="162">
        <v>6135.93</v>
      </c>
      <c r="C7" s="162">
        <v>90333.88</v>
      </c>
      <c r="D7" s="162">
        <v>14410.21</v>
      </c>
      <c r="E7" s="162">
        <f t="shared" si="0"/>
        <v>110880.01999999999</v>
      </c>
      <c r="F7" s="162"/>
      <c r="G7" s="162">
        <v>84996</v>
      </c>
    </row>
    <row r="8" spans="1:7" x14ac:dyDescent="0.2">
      <c r="A8" s="3">
        <v>1995</v>
      </c>
      <c r="B8" s="162">
        <v>4362.93</v>
      </c>
      <c r="C8" s="162">
        <v>74570.179999999993</v>
      </c>
      <c r="D8" s="162">
        <v>10703.18</v>
      </c>
      <c r="E8" s="162">
        <f t="shared" si="0"/>
        <v>89636.289999999979</v>
      </c>
      <c r="F8" s="162"/>
      <c r="G8" s="162">
        <v>84996</v>
      </c>
    </row>
    <row r="9" spans="1:7" x14ac:dyDescent="0.2">
      <c r="A9" s="3">
        <v>1996</v>
      </c>
      <c r="B9" s="162">
        <v>4218.46</v>
      </c>
      <c r="C9" s="162">
        <v>55273.32</v>
      </c>
      <c r="D9" s="162">
        <v>10069.4</v>
      </c>
      <c r="E9" s="162">
        <f t="shared" si="0"/>
        <v>69561.179999999993</v>
      </c>
      <c r="F9" s="162"/>
      <c r="G9" s="162">
        <v>84996</v>
      </c>
    </row>
    <row r="10" spans="1:7" x14ac:dyDescent="0.2">
      <c r="A10" s="3">
        <v>1997</v>
      </c>
      <c r="B10" s="162">
        <v>4031.48</v>
      </c>
      <c r="C10" s="162">
        <v>56768.88</v>
      </c>
      <c r="D10" s="162">
        <v>9112.41</v>
      </c>
      <c r="E10" s="162">
        <f t="shared" si="0"/>
        <v>69912.77</v>
      </c>
      <c r="F10" s="162"/>
      <c r="G10" s="162">
        <v>84996</v>
      </c>
    </row>
    <row r="11" spans="1:7" x14ac:dyDescent="0.2">
      <c r="A11" s="3">
        <v>1998</v>
      </c>
      <c r="B11" s="162">
        <v>5949.65</v>
      </c>
      <c r="C11" s="162">
        <v>91653.86</v>
      </c>
      <c r="D11" s="162">
        <v>11844.08</v>
      </c>
      <c r="E11" s="162">
        <f t="shared" si="0"/>
        <v>109447.59</v>
      </c>
      <c r="F11" s="162"/>
      <c r="G11" s="162">
        <v>84996</v>
      </c>
    </row>
    <row r="12" spans="1:7" x14ac:dyDescent="0.2">
      <c r="A12" s="3">
        <v>1999</v>
      </c>
      <c r="B12" s="162">
        <v>4969.38</v>
      </c>
      <c r="C12" s="162">
        <v>80101.45</v>
      </c>
      <c r="D12" s="162">
        <v>10588.67</v>
      </c>
      <c r="E12" s="162">
        <f t="shared" si="0"/>
        <v>95659.5</v>
      </c>
      <c r="F12" s="162"/>
      <c r="G12" s="162">
        <v>84996</v>
      </c>
    </row>
    <row r="13" spans="1:7" x14ac:dyDescent="0.2">
      <c r="A13" s="3">
        <v>2000</v>
      </c>
      <c r="B13" s="162">
        <v>5753.84</v>
      </c>
      <c r="C13" s="162">
        <v>90934.48</v>
      </c>
      <c r="D13" s="162">
        <v>14015.59</v>
      </c>
      <c r="E13" s="162">
        <f t="shared" si="0"/>
        <v>110703.90999999999</v>
      </c>
      <c r="F13" s="162"/>
      <c r="G13" s="162">
        <v>84996</v>
      </c>
    </row>
    <row r="14" spans="1:7" x14ac:dyDescent="0.2">
      <c r="A14" s="3">
        <v>2001</v>
      </c>
      <c r="B14" s="162">
        <v>5648.32</v>
      </c>
      <c r="C14" s="162">
        <v>94911.85</v>
      </c>
      <c r="D14" s="162">
        <v>14358.28</v>
      </c>
      <c r="E14" s="162">
        <f t="shared" si="0"/>
        <v>114918.45000000001</v>
      </c>
      <c r="F14" s="162">
        <f t="shared" ref="F14:F23" si="1">AVERAGE(E5:E14)</f>
        <v>90938.323000000004</v>
      </c>
      <c r="G14" s="162">
        <v>84996</v>
      </c>
    </row>
    <row r="15" spans="1:7" x14ac:dyDescent="0.2">
      <c r="A15" s="3">
        <v>2002</v>
      </c>
      <c r="B15" s="162">
        <v>5942.01</v>
      </c>
      <c r="C15" s="162">
        <v>96698.95</v>
      </c>
      <c r="D15" s="162">
        <v>14579.46</v>
      </c>
      <c r="E15" s="162">
        <f t="shared" si="0"/>
        <v>117220.41999999998</v>
      </c>
      <c r="F15" s="162">
        <f t="shared" si="1"/>
        <v>95409.595000000001</v>
      </c>
      <c r="G15" s="162">
        <v>84996</v>
      </c>
    </row>
    <row r="16" spans="1:7" x14ac:dyDescent="0.2">
      <c r="A16" s="3">
        <v>2003</v>
      </c>
      <c r="B16" s="162">
        <v>5610.43</v>
      </c>
      <c r="C16" s="162">
        <v>92508.12</v>
      </c>
      <c r="D16" s="162">
        <v>14344</v>
      </c>
      <c r="E16" s="162">
        <f t="shared" si="0"/>
        <v>112462.54999999999</v>
      </c>
      <c r="F16" s="162">
        <f t="shared" si="1"/>
        <v>100040.268</v>
      </c>
      <c r="G16" s="162">
        <v>84996</v>
      </c>
    </row>
    <row r="17" spans="1:7" x14ac:dyDescent="0.2">
      <c r="A17" s="3">
        <v>2004</v>
      </c>
      <c r="B17" s="162">
        <v>4140.8999999999996</v>
      </c>
      <c r="C17" s="162">
        <v>74615.59</v>
      </c>
      <c r="D17" s="162">
        <v>10097.450000000001</v>
      </c>
      <c r="E17" s="162">
        <f t="shared" si="0"/>
        <v>88853.939999999988</v>
      </c>
      <c r="F17" s="162">
        <f t="shared" si="1"/>
        <v>97837.659999999989</v>
      </c>
      <c r="G17" s="162">
        <v>84996</v>
      </c>
    </row>
    <row r="18" spans="1:7" x14ac:dyDescent="0.2">
      <c r="A18" s="3">
        <v>2005</v>
      </c>
      <c r="B18" s="162">
        <v>4976.04</v>
      </c>
      <c r="C18" s="162">
        <v>74990.67</v>
      </c>
      <c r="D18" s="162">
        <v>13002.82</v>
      </c>
      <c r="E18" s="162">
        <f t="shared" si="0"/>
        <v>92969.53</v>
      </c>
      <c r="F18" s="162">
        <f t="shared" si="1"/>
        <v>98170.984000000011</v>
      </c>
      <c r="G18" s="162">
        <v>84996</v>
      </c>
    </row>
    <row r="19" spans="1:7" x14ac:dyDescent="0.2">
      <c r="A19" s="3">
        <v>2006</v>
      </c>
      <c r="B19" s="162">
        <v>5054.05</v>
      </c>
      <c r="C19" s="162">
        <v>88965.27</v>
      </c>
      <c r="D19" s="162">
        <v>13818.62</v>
      </c>
      <c r="E19" s="162">
        <f t="shared" si="0"/>
        <v>107837.94</v>
      </c>
      <c r="F19" s="162">
        <f t="shared" si="1"/>
        <v>101998.65999999999</v>
      </c>
      <c r="G19" s="162">
        <v>84996</v>
      </c>
    </row>
    <row r="20" spans="1:7" x14ac:dyDescent="0.2">
      <c r="A20" s="3">
        <v>2007</v>
      </c>
      <c r="B20" s="162">
        <v>4669.3599999999997</v>
      </c>
      <c r="C20" s="162">
        <v>69525.3</v>
      </c>
      <c r="D20" s="162">
        <v>11252.89</v>
      </c>
      <c r="E20" s="162">
        <f t="shared" si="0"/>
        <v>85447.55</v>
      </c>
      <c r="F20" s="162">
        <f t="shared" si="1"/>
        <v>103552.13799999999</v>
      </c>
      <c r="G20" s="162">
        <v>84996</v>
      </c>
    </row>
    <row r="21" spans="1:7" x14ac:dyDescent="0.2">
      <c r="A21" s="3">
        <v>2008</v>
      </c>
      <c r="B21" s="162">
        <v>4197.75</v>
      </c>
      <c r="C21" s="162">
        <v>79478.63</v>
      </c>
      <c r="D21" s="162">
        <v>10089.049999999999</v>
      </c>
      <c r="E21" s="162">
        <f t="shared" si="0"/>
        <v>93765.430000000008</v>
      </c>
      <c r="F21" s="162">
        <f t="shared" si="1"/>
        <v>101983.92200000001</v>
      </c>
      <c r="G21" s="162">
        <v>84996</v>
      </c>
    </row>
    <row r="22" spans="1:7" x14ac:dyDescent="0.2">
      <c r="A22" s="3">
        <v>2009</v>
      </c>
      <c r="B22" s="162">
        <v>4309.47</v>
      </c>
      <c r="C22" s="162">
        <v>75297.78</v>
      </c>
      <c r="D22" s="162">
        <v>11554.53</v>
      </c>
      <c r="E22" s="162">
        <f t="shared" si="0"/>
        <v>91161.78</v>
      </c>
      <c r="F22" s="162">
        <f t="shared" si="1"/>
        <v>101534.15000000001</v>
      </c>
      <c r="G22" s="162">
        <v>84996</v>
      </c>
    </row>
    <row r="23" spans="1:7" x14ac:dyDescent="0.2">
      <c r="A23" s="3">
        <v>2010</v>
      </c>
      <c r="B23" s="162">
        <v>5295.54</v>
      </c>
      <c r="C23" s="162">
        <v>82230.399999999994</v>
      </c>
      <c r="D23" s="162">
        <v>14324.77</v>
      </c>
      <c r="E23" s="162">
        <f t="shared" si="0"/>
        <v>101850.70999999999</v>
      </c>
      <c r="F23" s="162">
        <f t="shared" si="1"/>
        <v>100648.83000000002</v>
      </c>
      <c r="G23" s="162">
        <v>84996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workbookViewId="0">
      <selection activeCell="B28" sqref="B28"/>
    </sheetView>
  </sheetViews>
  <sheetFormatPr defaultRowHeight="12.75" x14ac:dyDescent="0.2"/>
  <cols>
    <col min="1" max="1" width="9.140625" style="3"/>
    <col min="2" max="2" width="19.28515625" style="3" bestFit="1" customWidth="1"/>
    <col min="3" max="3" width="22.28515625" style="3" bestFit="1" customWidth="1"/>
    <col min="4" max="4" width="19.5703125" style="3" bestFit="1" customWidth="1"/>
    <col min="5" max="16384" width="9.140625" style="3"/>
  </cols>
  <sheetData>
    <row r="1" spans="1:4" x14ac:dyDescent="0.2">
      <c r="A1" s="3" t="s">
        <v>0</v>
      </c>
      <c r="B1" s="3" t="s">
        <v>26</v>
      </c>
      <c r="C1" s="3" t="s">
        <v>27</v>
      </c>
      <c r="D1" s="3" t="s">
        <v>28</v>
      </c>
    </row>
    <row r="2" spans="1:4" x14ac:dyDescent="0.2">
      <c r="A2" s="3">
        <v>1987</v>
      </c>
      <c r="B2" s="166">
        <v>22.6</v>
      </c>
    </row>
    <row r="3" spans="1:4" x14ac:dyDescent="0.2">
      <c r="A3" s="3">
        <v>1988</v>
      </c>
      <c r="B3" s="166">
        <v>46.8</v>
      </c>
    </row>
    <row r="4" spans="1:4" x14ac:dyDescent="0.2">
      <c r="A4" s="3">
        <v>1989</v>
      </c>
      <c r="B4" s="166">
        <v>11.4</v>
      </c>
    </row>
    <row r="5" spans="1:4" x14ac:dyDescent="0.2">
      <c r="A5" s="3">
        <v>1990</v>
      </c>
      <c r="B5" s="166">
        <v>16.2</v>
      </c>
    </row>
    <row r="6" spans="1:4" x14ac:dyDescent="0.2">
      <c r="A6" s="3">
        <v>1991</v>
      </c>
      <c r="B6" s="166">
        <v>8.2799999999999994</v>
      </c>
    </row>
    <row r="7" spans="1:4" x14ac:dyDescent="0.2">
      <c r="A7" s="3">
        <v>1992</v>
      </c>
      <c r="B7" s="166">
        <v>6.48</v>
      </c>
    </row>
    <row r="8" spans="1:4" x14ac:dyDescent="0.2">
      <c r="A8" s="3">
        <v>1993</v>
      </c>
      <c r="B8" s="166">
        <v>31.8</v>
      </c>
    </row>
    <row r="9" spans="1:4" x14ac:dyDescent="0.2">
      <c r="A9" s="3">
        <v>1994</v>
      </c>
      <c r="B9" s="166">
        <v>41.4</v>
      </c>
    </row>
    <row r="10" spans="1:4" x14ac:dyDescent="0.2">
      <c r="A10" s="3">
        <v>1995</v>
      </c>
      <c r="B10" s="166">
        <v>14.4</v>
      </c>
    </row>
    <row r="11" spans="1:4" x14ac:dyDescent="0.2">
      <c r="A11" s="3">
        <v>1996</v>
      </c>
      <c r="B11" s="166">
        <v>22.1</v>
      </c>
      <c r="C11" s="166">
        <f>AVERAGE(B2:B11)</f>
        <v>22.146000000000004</v>
      </c>
      <c r="D11" s="3">
        <v>25</v>
      </c>
    </row>
    <row r="12" spans="1:4" x14ac:dyDescent="0.2">
      <c r="A12" s="3">
        <v>1997</v>
      </c>
      <c r="B12" s="166">
        <v>45</v>
      </c>
      <c r="C12" s="166">
        <f t="shared" ref="C12:C27" si="0">AVERAGE(B3:B12)</f>
        <v>24.385999999999999</v>
      </c>
      <c r="D12" s="3">
        <v>25</v>
      </c>
    </row>
    <row r="13" spans="1:4" x14ac:dyDescent="0.2">
      <c r="A13" s="3">
        <v>1998</v>
      </c>
      <c r="B13" s="166">
        <v>71</v>
      </c>
      <c r="C13" s="166">
        <f t="shared" si="0"/>
        <v>26.806000000000001</v>
      </c>
      <c r="D13" s="3">
        <v>25</v>
      </c>
    </row>
    <row r="14" spans="1:4" x14ac:dyDescent="0.2">
      <c r="A14" s="3">
        <v>1999</v>
      </c>
      <c r="B14" s="166">
        <v>45</v>
      </c>
      <c r="C14" s="166">
        <f t="shared" si="0"/>
        <v>30.165999999999997</v>
      </c>
      <c r="D14" s="3">
        <v>25</v>
      </c>
    </row>
    <row r="15" spans="1:4" x14ac:dyDescent="0.2">
      <c r="A15" s="3">
        <v>2000</v>
      </c>
      <c r="B15" s="166">
        <v>37.5</v>
      </c>
      <c r="C15" s="166">
        <f t="shared" si="0"/>
        <v>32.296000000000006</v>
      </c>
      <c r="D15" s="3">
        <v>25</v>
      </c>
    </row>
    <row r="16" spans="1:4" x14ac:dyDescent="0.2">
      <c r="A16" s="3">
        <v>2001</v>
      </c>
      <c r="B16" s="166">
        <v>34.299999999999997</v>
      </c>
      <c r="C16" s="166">
        <f t="shared" si="0"/>
        <v>34.898000000000003</v>
      </c>
      <c r="D16" s="3">
        <v>25</v>
      </c>
    </row>
    <row r="17" spans="1:4" x14ac:dyDescent="0.2">
      <c r="A17" s="3">
        <v>2002</v>
      </c>
      <c r="B17" s="166">
        <v>17.8</v>
      </c>
      <c r="C17" s="166">
        <f t="shared" si="0"/>
        <v>36.030000000000008</v>
      </c>
      <c r="D17" s="3">
        <v>25</v>
      </c>
    </row>
    <row r="18" spans="1:4" x14ac:dyDescent="0.2">
      <c r="A18" s="3">
        <v>2003</v>
      </c>
      <c r="B18" s="166">
        <v>14.7</v>
      </c>
      <c r="C18" s="166">
        <f t="shared" si="0"/>
        <v>34.32</v>
      </c>
      <c r="D18" s="3">
        <v>25</v>
      </c>
    </row>
    <row r="19" spans="1:4" x14ac:dyDescent="0.2">
      <c r="A19" s="3">
        <v>2004</v>
      </c>
      <c r="B19" s="166">
        <v>9.1300000000000008</v>
      </c>
      <c r="C19" s="166">
        <f t="shared" si="0"/>
        <v>31.093</v>
      </c>
      <c r="D19" s="3">
        <v>25</v>
      </c>
    </row>
    <row r="20" spans="1:4" x14ac:dyDescent="0.2">
      <c r="A20" s="3">
        <v>2005</v>
      </c>
      <c r="B20" s="166">
        <v>15.3</v>
      </c>
      <c r="C20" s="166">
        <f t="shared" si="0"/>
        <v>31.183</v>
      </c>
      <c r="D20" s="3">
        <v>25</v>
      </c>
    </row>
    <row r="21" spans="1:4" x14ac:dyDescent="0.2">
      <c r="A21" s="3">
        <v>2006</v>
      </c>
      <c r="B21" s="166">
        <v>13.4</v>
      </c>
      <c r="C21" s="166">
        <f t="shared" si="0"/>
        <v>30.312999999999999</v>
      </c>
      <c r="D21" s="3">
        <v>25</v>
      </c>
    </row>
    <row r="22" spans="1:4" x14ac:dyDescent="0.2">
      <c r="A22" s="3">
        <v>2007</v>
      </c>
      <c r="B22" s="166">
        <v>14.91</v>
      </c>
      <c r="C22" s="166">
        <f t="shared" si="0"/>
        <v>27.304000000000002</v>
      </c>
      <c r="D22" s="3">
        <v>25</v>
      </c>
    </row>
    <row r="23" spans="1:4" x14ac:dyDescent="0.2">
      <c r="A23" s="3">
        <v>2008</v>
      </c>
      <c r="B23" s="167">
        <v>47.8</v>
      </c>
      <c r="C23" s="166">
        <f t="shared" si="0"/>
        <v>24.983999999999998</v>
      </c>
      <c r="D23" s="3">
        <v>25</v>
      </c>
    </row>
    <row r="24" spans="1:4" x14ac:dyDescent="0.2">
      <c r="A24" s="3">
        <v>2009</v>
      </c>
      <c r="B24" s="166">
        <v>34.6</v>
      </c>
      <c r="C24" s="166">
        <f t="shared" si="0"/>
        <v>23.943999999999996</v>
      </c>
      <c r="D24" s="3">
        <v>25</v>
      </c>
    </row>
    <row r="25" spans="1:4" x14ac:dyDescent="0.2">
      <c r="A25" s="3">
        <v>2010</v>
      </c>
      <c r="B25" s="166">
        <v>40.71</v>
      </c>
      <c r="C25" s="166">
        <f t="shared" si="0"/>
        <v>24.264999999999997</v>
      </c>
      <c r="D25" s="3">
        <v>25</v>
      </c>
    </row>
    <row r="26" spans="1:4" x14ac:dyDescent="0.2">
      <c r="A26" s="3">
        <v>2011</v>
      </c>
      <c r="B26" s="166">
        <v>30.3</v>
      </c>
      <c r="C26" s="166">
        <f t="shared" si="0"/>
        <v>23.865000000000002</v>
      </c>
      <c r="D26" s="3">
        <v>25</v>
      </c>
    </row>
    <row r="27" spans="1:4" x14ac:dyDescent="0.2">
      <c r="A27" s="3">
        <v>2012</v>
      </c>
      <c r="B27" s="168">
        <v>8.9600000000000009</v>
      </c>
      <c r="C27" s="166">
        <f t="shared" si="0"/>
        <v>22.981000000000002</v>
      </c>
      <c r="D27" s="3">
        <v>25</v>
      </c>
    </row>
    <row r="29" spans="1:4" x14ac:dyDescent="0.2">
      <c r="A29" s="169" t="s">
        <v>29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29"/>
  <sheetViews>
    <sheetView topLeftCell="E22" workbookViewId="0">
      <selection activeCell="U49" sqref="U49"/>
    </sheetView>
  </sheetViews>
  <sheetFormatPr defaultRowHeight="12.75" x14ac:dyDescent="0.2"/>
  <cols>
    <col min="1" max="1" width="9.140625" style="3"/>
    <col min="2" max="2" width="19.28515625" style="3" bestFit="1" customWidth="1"/>
    <col min="3" max="3" width="22.28515625" style="3" bestFit="1" customWidth="1"/>
    <col min="4" max="4" width="19.5703125" style="3" bestFit="1" customWidth="1"/>
    <col min="5" max="5" width="12.42578125" style="3" customWidth="1"/>
    <col min="6" max="6" width="13.140625" style="3" customWidth="1"/>
    <col min="7" max="16384" width="9.140625" style="3"/>
  </cols>
  <sheetData>
    <row r="1" spans="1:6" x14ac:dyDescent="0.2">
      <c r="A1" s="3" t="s">
        <v>0</v>
      </c>
      <c r="B1" s="3" t="s">
        <v>26</v>
      </c>
      <c r="C1" s="3" t="s">
        <v>27</v>
      </c>
      <c r="D1" s="3" t="s">
        <v>28</v>
      </c>
      <c r="E1" s="3" t="s">
        <v>228</v>
      </c>
      <c r="F1" s="3" t="s">
        <v>227</v>
      </c>
    </row>
    <row r="2" spans="1:6" x14ac:dyDescent="0.2">
      <c r="A2" s="3">
        <v>1987</v>
      </c>
      <c r="B2" s="166">
        <v>22.6</v>
      </c>
      <c r="E2" s="2">
        <v>31.182500000000001</v>
      </c>
      <c r="F2" s="159">
        <v>0.876</v>
      </c>
    </row>
    <row r="3" spans="1:6" x14ac:dyDescent="0.2">
      <c r="A3" s="3">
        <v>1988</v>
      </c>
      <c r="B3" s="166">
        <v>46.8</v>
      </c>
      <c r="E3" s="2">
        <v>14.875</v>
      </c>
      <c r="F3" s="159">
        <v>6.0999999999999999E-2</v>
      </c>
    </row>
    <row r="4" spans="1:6" x14ac:dyDescent="0.2">
      <c r="A4" s="3">
        <v>1989</v>
      </c>
      <c r="B4" s="166">
        <v>11.4</v>
      </c>
      <c r="E4" s="2">
        <v>26.015000000000001</v>
      </c>
      <c r="F4" s="159">
        <v>0.6</v>
      </c>
    </row>
    <row r="5" spans="1:6" x14ac:dyDescent="0.2">
      <c r="A5" s="3">
        <v>1990</v>
      </c>
      <c r="B5" s="166">
        <v>16.2</v>
      </c>
      <c r="E5" s="2">
        <v>22.105</v>
      </c>
      <c r="F5" s="159">
        <v>0.36899999999999999</v>
      </c>
    </row>
    <row r="6" spans="1:6" x14ac:dyDescent="0.2">
      <c r="A6" s="3">
        <v>1991</v>
      </c>
      <c r="B6" s="166">
        <v>8.2799999999999994</v>
      </c>
      <c r="E6" s="2">
        <v>17.815000000000001</v>
      </c>
      <c r="F6" s="159">
        <v>0.13800000000000001</v>
      </c>
    </row>
    <row r="7" spans="1:6" x14ac:dyDescent="0.2">
      <c r="A7" s="3">
        <v>1992</v>
      </c>
      <c r="B7" s="166">
        <v>6.48</v>
      </c>
      <c r="E7" s="2">
        <v>30.2075</v>
      </c>
      <c r="F7" s="159">
        <v>0.83</v>
      </c>
    </row>
    <row r="8" spans="1:6" x14ac:dyDescent="0.2">
      <c r="A8" s="3">
        <v>1993</v>
      </c>
      <c r="B8" s="166">
        <v>31.8</v>
      </c>
      <c r="E8" s="2">
        <v>32.522500000000001</v>
      </c>
      <c r="F8" s="159">
        <v>0.92300000000000004</v>
      </c>
    </row>
    <row r="9" spans="1:6" x14ac:dyDescent="0.2">
      <c r="A9" s="3">
        <v>1994</v>
      </c>
      <c r="B9" s="166">
        <v>41.4</v>
      </c>
      <c r="E9" s="2">
        <v>19.740000000000002</v>
      </c>
      <c r="F9" s="159">
        <v>0.215</v>
      </c>
    </row>
    <row r="10" spans="1:6" x14ac:dyDescent="0.2">
      <c r="A10" s="3">
        <v>1995</v>
      </c>
      <c r="B10" s="166">
        <v>14.4</v>
      </c>
      <c r="E10" s="2">
        <v>26.662500000000005</v>
      </c>
      <c r="F10" s="159">
        <v>0.66100000000000003</v>
      </c>
    </row>
    <row r="11" spans="1:6" x14ac:dyDescent="0.2">
      <c r="A11" s="3">
        <v>1996</v>
      </c>
      <c r="B11" s="166">
        <v>22.1</v>
      </c>
      <c r="C11" s="166">
        <f t="shared" ref="C11:C27" si="0">AVERAGE(B2:B11)</f>
        <v>22.146000000000004</v>
      </c>
      <c r="D11" s="3">
        <v>25</v>
      </c>
      <c r="E11" s="2">
        <v>31.672499999999999</v>
      </c>
      <c r="F11" s="159">
        <v>0.89200000000000002</v>
      </c>
    </row>
    <row r="12" spans="1:6" x14ac:dyDescent="0.2">
      <c r="A12" s="3">
        <v>1997</v>
      </c>
      <c r="B12" s="166">
        <v>45</v>
      </c>
      <c r="C12" s="166">
        <f t="shared" si="0"/>
        <v>24.385999999999999</v>
      </c>
      <c r="D12" s="3">
        <v>25</v>
      </c>
      <c r="E12" s="2">
        <v>33.215000000000003</v>
      </c>
      <c r="F12" s="159">
        <v>0.93799999999999994</v>
      </c>
    </row>
    <row r="13" spans="1:6" x14ac:dyDescent="0.2">
      <c r="A13" s="3">
        <v>1998</v>
      </c>
      <c r="B13" s="166">
        <v>71</v>
      </c>
      <c r="C13" s="166">
        <f t="shared" si="0"/>
        <v>26.806000000000001</v>
      </c>
      <c r="D13" s="3">
        <v>25</v>
      </c>
      <c r="E13" s="2">
        <v>23.459999999999997</v>
      </c>
      <c r="F13" s="159">
        <v>0.41499999999999998</v>
      </c>
    </row>
    <row r="14" spans="1:6" x14ac:dyDescent="0.2">
      <c r="A14" s="3">
        <v>1999</v>
      </c>
      <c r="B14" s="166">
        <v>45</v>
      </c>
      <c r="C14" s="166">
        <f t="shared" si="0"/>
        <v>30.165999999999997</v>
      </c>
      <c r="D14" s="3">
        <v>25</v>
      </c>
      <c r="E14" s="2">
        <v>23.797499999999999</v>
      </c>
      <c r="F14" s="159">
        <v>0.49199999999999999</v>
      </c>
    </row>
    <row r="15" spans="1:6" x14ac:dyDescent="0.2">
      <c r="A15" s="3">
        <v>2000</v>
      </c>
      <c r="B15" s="166">
        <v>37.5</v>
      </c>
      <c r="C15" s="166">
        <f t="shared" si="0"/>
        <v>32.296000000000006</v>
      </c>
      <c r="D15" s="3">
        <v>25</v>
      </c>
      <c r="E15" s="2">
        <v>30.207500000000003</v>
      </c>
      <c r="F15" s="159">
        <v>0.84599999999999997</v>
      </c>
    </row>
    <row r="16" spans="1:6" x14ac:dyDescent="0.2">
      <c r="A16" s="3">
        <v>2001</v>
      </c>
      <c r="B16" s="166">
        <v>34.299999999999997</v>
      </c>
      <c r="C16" s="166">
        <f t="shared" si="0"/>
        <v>34.898000000000003</v>
      </c>
      <c r="D16" s="3">
        <v>25</v>
      </c>
      <c r="E16" s="2">
        <v>20.120000000000005</v>
      </c>
      <c r="F16" s="159">
        <v>0.23</v>
      </c>
    </row>
    <row r="17" spans="1:6" x14ac:dyDescent="0.2">
      <c r="A17" s="3">
        <v>2002</v>
      </c>
      <c r="B17" s="166">
        <v>17.8</v>
      </c>
      <c r="C17" s="166">
        <f t="shared" si="0"/>
        <v>36.030000000000008</v>
      </c>
      <c r="D17" s="3">
        <v>25</v>
      </c>
      <c r="E17" s="2">
        <v>23.254999999999999</v>
      </c>
      <c r="F17" s="159">
        <v>0.4</v>
      </c>
    </row>
    <row r="18" spans="1:6" x14ac:dyDescent="0.2">
      <c r="A18" s="3">
        <v>2003</v>
      </c>
      <c r="B18" s="166">
        <v>14.7</v>
      </c>
      <c r="C18" s="166">
        <f t="shared" si="0"/>
        <v>34.32</v>
      </c>
      <c r="D18" s="3">
        <v>25</v>
      </c>
      <c r="E18" s="2">
        <v>21.004999999999999</v>
      </c>
      <c r="F18" s="159">
        <v>0.29199999999999998</v>
      </c>
    </row>
    <row r="19" spans="1:6" x14ac:dyDescent="0.2">
      <c r="A19" s="3">
        <v>2004</v>
      </c>
      <c r="B19" s="166">
        <v>9.1300000000000008</v>
      </c>
      <c r="C19" s="166">
        <f t="shared" si="0"/>
        <v>31.093</v>
      </c>
      <c r="D19" s="3">
        <v>25</v>
      </c>
      <c r="E19" s="2">
        <v>26.527500000000003</v>
      </c>
      <c r="F19" s="159">
        <v>0.63</v>
      </c>
    </row>
    <row r="20" spans="1:6" x14ac:dyDescent="0.2">
      <c r="A20" s="3">
        <v>2005</v>
      </c>
      <c r="B20" s="166">
        <v>15.3</v>
      </c>
      <c r="C20" s="166">
        <f t="shared" si="0"/>
        <v>31.183</v>
      </c>
      <c r="D20" s="3">
        <v>25</v>
      </c>
      <c r="E20" s="2">
        <v>26.577500000000001</v>
      </c>
      <c r="F20" s="159">
        <v>0.64600000000000002</v>
      </c>
    </row>
    <row r="21" spans="1:6" x14ac:dyDescent="0.2">
      <c r="A21" s="3">
        <v>2006</v>
      </c>
      <c r="B21" s="166">
        <v>13.4</v>
      </c>
      <c r="C21" s="166">
        <f t="shared" si="0"/>
        <v>30.312999999999999</v>
      </c>
      <c r="D21" s="3">
        <v>25</v>
      </c>
      <c r="E21" s="2">
        <v>24.487500000000004</v>
      </c>
      <c r="F21" s="159">
        <v>0.52300000000000002</v>
      </c>
    </row>
    <row r="22" spans="1:6" x14ac:dyDescent="0.2">
      <c r="A22" s="3">
        <v>2007</v>
      </c>
      <c r="B22" s="166">
        <v>14.91</v>
      </c>
      <c r="C22" s="166">
        <f t="shared" si="0"/>
        <v>27.304000000000002</v>
      </c>
      <c r="D22" s="3">
        <v>25</v>
      </c>
      <c r="E22" s="2">
        <v>36.07</v>
      </c>
      <c r="F22" s="159">
        <v>0.96899999999999997</v>
      </c>
    </row>
    <row r="23" spans="1:6" x14ac:dyDescent="0.2">
      <c r="A23" s="3">
        <v>2008</v>
      </c>
      <c r="B23" s="167">
        <v>47.8</v>
      </c>
      <c r="C23" s="166">
        <f t="shared" si="0"/>
        <v>24.983999999999998</v>
      </c>
      <c r="D23" s="3">
        <v>25</v>
      </c>
      <c r="E23" s="2">
        <v>27.369999999999997</v>
      </c>
      <c r="F23" s="159">
        <v>0.70699999999999996</v>
      </c>
    </row>
    <row r="24" spans="1:6" x14ac:dyDescent="0.2">
      <c r="A24" s="3">
        <v>2009</v>
      </c>
      <c r="B24" s="166">
        <v>34.6</v>
      </c>
      <c r="C24" s="166">
        <f t="shared" si="0"/>
        <v>23.943999999999996</v>
      </c>
      <c r="D24" s="3">
        <v>25</v>
      </c>
      <c r="E24" s="2">
        <v>23.4725</v>
      </c>
      <c r="F24" s="159">
        <v>0.43</v>
      </c>
    </row>
    <row r="25" spans="1:6" x14ac:dyDescent="0.2">
      <c r="A25" s="3">
        <v>2010</v>
      </c>
      <c r="B25" s="166">
        <v>40.71</v>
      </c>
      <c r="C25" s="166">
        <f t="shared" si="0"/>
        <v>24.264999999999997</v>
      </c>
      <c r="D25" s="3">
        <v>25</v>
      </c>
      <c r="E25" s="2">
        <v>26.875</v>
      </c>
      <c r="F25" s="159">
        <v>0.67600000000000005</v>
      </c>
    </row>
    <row r="26" spans="1:6" x14ac:dyDescent="0.2">
      <c r="A26" s="3">
        <v>2011</v>
      </c>
      <c r="B26" s="166">
        <v>30.3</v>
      </c>
      <c r="C26" s="166">
        <f t="shared" si="0"/>
        <v>23.865000000000002</v>
      </c>
      <c r="D26" s="3">
        <v>25</v>
      </c>
      <c r="E26" s="2">
        <v>15.09</v>
      </c>
      <c r="F26" s="159">
        <v>7.5999999999999998E-2</v>
      </c>
    </row>
    <row r="27" spans="1:6" x14ac:dyDescent="0.2">
      <c r="A27" s="3">
        <v>2012</v>
      </c>
      <c r="B27" s="168">
        <v>9</v>
      </c>
      <c r="C27" s="166">
        <f t="shared" si="0"/>
        <v>22.985000000000003</v>
      </c>
      <c r="D27" s="3">
        <v>25</v>
      </c>
    </row>
    <row r="29" spans="1:6" x14ac:dyDescent="0.2">
      <c r="A29" s="169" t="s">
        <v>29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6"/>
  <sheetViews>
    <sheetView topLeftCell="A25" workbookViewId="0">
      <selection activeCell="F55" sqref="F55:F65"/>
    </sheetView>
  </sheetViews>
  <sheetFormatPr defaultRowHeight="12.75" x14ac:dyDescent="0.2"/>
  <cols>
    <col min="1" max="2" width="9.140625" style="3"/>
    <col min="3" max="3" width="9.85546875" style="3" bestFit="1" customWidth="1"/>
    <col min="4" max="4" width="12.28515625" style="3" bestFit="1" customWidth="1"/>
    <col min="5" max="5" width="9.140625" style="3"/>
    <col min="6" max="6" width="14" style="3" bestFit="1" customWidth="1"/>
    <col min="7" max="7" width="16" style="3" bestFit="1" customWidth="1"/>
    <col min="8" max="8" width="13.28515625" style="3" customWidth="1"/>
    <col min="9" max="16384" width="9.140625" style="3"/>
  </cols>
  <sheetData>
    <row r="1" spans="1:8" x14ac:dyDescent="0.2">
      <c r="A1" s="3" t="s">
        <v>232</v>
      </c>
    </row>
    <row r="2" spans="1: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226</v>
      </c>
    </row>
    <row r="3" spans="1:8" x14ac:dyDescent="0.2">
      <c r="A3" s="1">
        <v>1948</v>
      </c>
      <c r="B3" s="1"/>
      <c r="C3" s="171">
        <v>26.38</v>
      </c>
      <c r="D3" s="171"/>
      <c r="E3" s="1"/>
      <c r="F3" s="2">
        <f t="shared" ref="F3:F58" si="0">AVERAGE(B3:E3)</f>
        <v>26.38</v>
      </c>
      <c r="G3" s="2">
        <v>24.33</v>
      </c>
      <c r="H3" s="159">
        <f t="shared" ref="H3:H34" si="1">_xlfn.PERCENTRANK.EXC($F$3:$F$66,F3)</f>
        <v>0.61499999999999999</v>
      </c>
    </row>
    <row r="4" spans="1:8" x14ac:dyDescent="0.2">
      <c r="A4" s="1">
        <v>1949</v>
      </c>
      <c r="B4" s="184"/>
      <c r="C4" s="171">
        <v>35</v>
      </c>
      <c r="D4" s="171">
        <v>27.099999999999994</v>
      </c>
      <c r="E4" s="171">
        <v>25.210000000000004</v>
      </c>
      <c r="F4" s="2">
        <f t="shared" si="0"/>
        <v>29.103333333333335</v>
      </c>
      <c r="G4" s="2">
        <v>24.33</v>
      </c>
      <c r="H4" s="159">
        <f t="shared" si="1"/>
        <v>0.78400000000000003</v>
      </c>
    </row>
    <row r="5" spans="1:8" x14ac:dyDescent="0.2">
      <c r="A5" s="1">
        <v>1950</v>
      </c>
      <c r="B5" s="171">
        <v>16.8</v>
      </c>
      <c r="C5" s="171">
        <v>21.02</v>
      </c>
      <c r="D5" s="171">
        <v>19.28</v>
      </c>
      <c r="E5" s="171">
        <v>21.379999999999995</v>
      </c>
      <c r="F5" s="2">
        <f t="shared" si="0"/>
        <v>19.619999999999997</v>
      </c>
      <c r="G5" s="2">
        <v>24.33</v>
      </c>
      <c r="H5" s="159">
        <f t="shared" si="1"/>
        <v>0.2</v>
      </c>
    </row>
    <row r="6" spans="1:8" x14ac:dyDescent="0.2">
      <c r="A6" s="1">
        <v>1951</v>
      </c>
      <c r="B6" s="171">
        <v>33.69</v>
      </c>
      <c r="C6" s="171">
        <v>33.08</v>
      </c>
      <c r="D6" s="171">
        <v>33.299999999999997</v>
      </c>
      <c r="E6" s="171">
        <v>28.73</v>
      </c>
      <c r="F6" s="2">
        <f t="shared" si="0"/>
        <v>32.199999999999996</v>
      </c>
      <c r="G6" s="2">
        <v>24.33</v>
      </c>
      <c r="H6" s="159">
        <f t="shared" si="1"/>
        <v>0.90700000000000003</v>
      </c>
    </row>
    <row r="7" spans="1:8" x14ac:dyDescent="0.2">
      <c r="A7" s="1">
        <v>1952</v>
      </c>
      <c r="B7" s="171">
        <v>14.73</v>
      </c>
      <c r="C7" s="171">
        <v>15.34</v>
      </c>
      <c r="D7" s="171">
        <v>13.590000000000002</v>
      </c>
      <c r="E7" s="171">
        <v>17.310000000000002</v>
      </c>
      <c r="F7" s="2">
        <f t="shared" si="0"/>
        <v>15.242500000000001</v>
      </c>
      <c r="G7" s="2">
        <v>24.33</v>
      </c>
      <c r="H7" s="159">
        <f t="shared" si="1"/>
        <v>9.1999999999999998E-2</v>
      </c>
    </row>
    <row r="8" spans="1:8" x14ac:dyDescent="0.2">
      <c r="A8" s="1">
        <v>1953</v>
      </c>
      <c r="B8" s="171">
        <v>14.9</v>
      </c>
      <c r="C8" s="171">
        <v>15.71</v>
      </c>
      <c r="D8" s="171">
        <v>15.520000000000001</v>
      </c>
      <c r="E8" s="171">
        <v>20.84</v>
      </c>
      <c r="F8" s="2">
        <f t="shared" si="0"/>
        <v>16.7425</v>
      </c>
      <c r="G8" s="2">
        <v>24.33</v>
      </c>
      <c r="H8" s="159">
        <f t="shared" si="1"/>
        <v>0.123</v>
      </c>
    </row>
    <row r="9" spans="1:8" x14ac:dyDescent="0.2">
      <c r="A9" s="1">
        <v>1954</v>
      </c>
      <c r="B9" s="171">
        <v>10.61</v>
      </c>
      <c r="C9" s="171">
        <v>10.210000000000001</v>
      </c>
      <c r="D9" s="171">
        <v>14.459999999999999</v>
      </c>
      <c r="E9" s="171">
        <v>18.279999999999998</v>
      </c>
      <c r="F9" s="2">
        <f t="shared" si="0"/>
        <v>13.39</v>
      </c>
      <c r="G9" s="2">
        <v>24.33</v>
      </c>
      <c r="H9" s="159">
        <f t="shared" si="1"/>
        <v>4.5999999999999999E-2</v>
      </c>
    </row>
    <row r="10" spans="1:8" x14ac:dyDescent="0.2">
      <c r="A10" s="1">
        <v>1955</v>
      </c>
      <c r="B10" s="171">
        <v>17.3</v>
      </c>
      <c r="C10" s="171">
        <v>23.83</v>
      </c>
      <c r="D10" s="171">
        <v>20.040000000000003</v>
      </c>
      <c r="E10" s="171">
        <v>19.43</v>
      </c>
      <c r="F10" s="2">
        <f t="shared" si="0"/>
        <v>20.149999999999999</v>
      </c>
      <c r="G10" s="2">
        <v>24.33</v>
      </c>
      <c r="H10" s="159">
        <f t="shared" si="1"/>
        <v>0.246</v>
      </c>
    </row>
    <row r="11" spans="1:8" x14ac:dyDescent="0.2">
      <c r="A11" s="1">
        <v>1956</v>
      </c>
      <c r="B11" s="171">
        <v>10.82</v>
      </c>
      <c r="C11" s="171">
        <v>11.49</v>
      </c>
      <c r="D11" s="171">
        <v>11.190000000000003</v>
      </c>
      <c r="E11" s="171">
        <v>14.67</v>
      </c>
      <c r="F11" s="2">
        <f t="shared" si="0"/>
        <v>12.042500000000002</v>
      </c>
      <c r="G11" s="2">
        <v>24.33</v>
      </c>
      <c r="H11" s="159">
        <f t="shared" si="1"/>
        <v>1.4999999999999999E-2</v>
      </c>
    </row>
    <row r="12" spans="1:8" x14ac:dyDescent="0.2">
      <c r="A12" s="1">
        <v>1957</v>
      </c>
      <c r="B12" s="171">
        <v>28.71</v>
      </c>
      <c r="C12" s="171">
        <v>32.03</v>
      </c>
      <c r="D12" s="171">
        <v>38.089999999999996</v>
      </c>
      <c r="E12" s="171">
        <v>39.030000000000008</v>
      </c>
      <c r="F12" s="2">
        <f t="shared" si="0"/>
        <v>34.465000000000003</v>
      </c>
      <c r="G12" s="2">
        <v>24.33</v>
      </c>
      <c r="H12" s="159">
        <f t="shared" si="1"/>
        <v>0.95299999999999996</v>
      </c>
    </row>
    <row r="13" spans="1:8" x14ac:dyDescent="0.2">
      <c r="A13" s="1">
        <v>1958</v>
      </c>
      <c r="B13" s="171">
        <v>28.17</v>
      </c>
      <c r="C13" s="171">
        <v>23.95</v>
      </c>
      <c r="D13" s="171">
        <v>29.529999999999998</v>
      </c>
      <c r="E13" s="171">
        <v>33.180000000000007</v>
      </c>
      <c r="F13" s="2">
        <f t="shared" si="0"/>
        <v>28.707500000000003</v>
      </c>
      <c r="G13" s="2">
        <v>24.33</v>
      </c>
      <c r="H13" s="159">
        <f t="shared" si="1"/>
        <v>0.76900000000000002</v>
      </c>
    </row>
    <row r="14" spans="1:8" x14ac:dyDescent="0.2">
      <c r="A14" s="1">
        <v>1959</v>
      </c>
      <c r="B14" s="171">
        <v>26.92</v>
      </c>
      <c r="C14" s="171">
        <v>21.19</v>
      </c>
      <c r="D14" s="171">
        <v>21.77</v>
      </c>
      <c r="E14" s="171">
        <v>30.029999999999998</v>
      </c>
      <c r="F14" s="2">
        <f t="shared" si="0"/>
        <v>24.977499999999999</v>
      </c>
      <c r="G14" s="2">
        <v>24.33</v>
      </c>
      <c r="H14" s="159">
        <f t="shared" si="1"/>
        <v>0.53800000000000003</v>
      </c>
    </row>
    <row r="15" spans="1:8" x14ac:dyDescent="0.2">
      <c r="A15" s="1">
        <v>1960</v>
      </c>
      <c r="B15" s="171">
        <v>24.23</v>
      </c>
      <c r="C15" s="171">
        <v>22.95</v>
      </c>
      <c r="D15" s="171">
        <v>21.610000000000003</v>
      </c>
      <c r="E15" s="171">
        <v>25.500000000000004</v>
      </c>
      <c r="F15" s="2">
        <f t="shared" si="0"/>
        <v>23.572500000000002</v>
      </c>
      <c r="G15" s="2">
        <v>24.33</v>
      </c>
      <c r="H15" s="159">
        <f t="shared" si="1"/>
        <v>0.46100000000000002</v>
      </c>
    </row>
    <row r="16" spans="1:8" x14ac:dyDescent="0.2">
      <c r="A16" s="1">
        <v>1961</v>
      </c>
      <c r="B16" s="171">
        <v>25.47</v>
      </c>
      <c r="C16" s="171">
        <v>22.19</v>
      </c>
      <c r="D16" s="171">
        <v>23.96</v>
      </c>
      <c r="E16" s="171">
        <v>25.45</v>
      </c>
      <c r="F16" s="2">
        <f t="shared" si="0"/>
        <v>24.267500000000002</v>
      </c>
      <c r="G16" s="2">
        <v>24.33</v>
      </c>
      <c r="H16" s="159">
        <f t="shared" si="1"/>
        <v>0.50700000000000001</v>
      </c>
    </row>
    <row r="17" spans="1:8" x14ac:dyDescent="0.2">
      <c r="A17" s="1">
        <v>1962</v>
      </c>
      <c r="B17" s="171">
        <v>29.7</v>
      </c>
      <c r="C17" s="171">
        <v>25.66</v>
      </c>
      <c r="D17" s="171">
        <v>30.72</v>
      </c>
      <c r="E17" s="171">
        <v>25.07</v>
      </c>
      <c r="F17" s="2">
        <f t="shared" si="0"/>
        <v>27.787500000000001</v>
      </c>
      <c r="G17" s="2">
        <v>24.33</v>
      </c>
      <c r="H17" s="159">
        <f t="shared" si="1"/>
        <v>0.73799999999999999</v>
      </c>
    </row>
    <row r="18" spans="1:8" x14ac:dyDescent="0.2">
      <c r="A18" s="1">
        <v>1963</v>
      </c>
      <c r="B18" s="171">
        <v>23.93</v>
      </c>
      <c r="C18" s="171">
        <v>16.98</v>
      </c>
      <c r="D18" s="171">
        <v>20.309999999999999</v>
      </c>
      <c r="E18" s="171">
        <v>21.12</v>
      </c>
      <c r="F18" s="2">
        <f t="shared" si="0"/>
        <v>20.585000000000001</v>
      </c>
      <c r="G18" s="2">
        <v>24.33</v>
      </c>
      <c r="H18" s="159">
        <f t="shared" si="1"/>
        <v>0.27600000000000002</v>
      </c>
    </row>
    <row r="19" spans="1:8" x14ac:dyDescent="0.2">
      <c r="A19" s="1">
        <v>1964</v>
      </c>
      <c r="B19" s="185"/>
      <c r="C19" s="171">
        <v>13.84</v>
      </c>
      <c r="D19" s="171">
        <v>21.520000000000003</v>
      </c>
      <c r="E19" s="171">
        <v>19.079999999999998</v>
      </c>
      <c r="F19" s="2">
        <f t="shared" si="0"/>
        <v>18.146666666666665</v>
      </c>
      <c r="G19" s="2">
        <v>24.33</v>
      </c>
      <c r="H19" s="159">
        <f t="shared" si="1"/>
        <v>0.153</v>
      </c>
    </row>
    <row r="20" spans="1:8" x14ac:dyDescent="0.2">
      <c r="A20" s="1">
        <v>1965</v>
      </c>
      <c r="B20" s="185"/>
      <c r="C20" s="171">
        <v>19.68</v>
      </c>
      <c r="D20" s="171">
        <v>25.689999999999998</v>
      </c>
      <c r="E20" s="171">
        <v>31.229999999999997</v>
      </c>
      <c r="F20" s="2">
        <f t="shared" si="0"/>
        <v>25.533333333333331</v>
      </c>
      <c r="G20" s="2">
        <v>24.33</v>
      </c>
      <c r="H20" s="159">
        <f t="shared" si="1"/>
        <v>0.58399999999999996</v>
      </c>
    </row>
    <row r="21" spans="1:8" x14ac:dyDescent="0.2">
      <c r="A21" s="1">
        <v>1966</v>
      </c>
      <c r="B21" s="171">
        <v>14</v>
      </c>
      <c r="C21" s="171">
        <v>12.62</v>
      </c>
      <c r="D21" s="171">
        <v>9.2899999999999991</v>
      </c>
      <c r="E21" s="171">
        <v>17.32</v>
      </c>
      <c r="F21" s="2">
        <f t="shared" si="0"/>
        <v>13.307499999999999</v>
      </c>
      <c r="G21" s="2">
        <v>24.33</v>
      </c>
      <c r="H21" s="159">
        <f t="shared" si="1"/>
        <v>0.03</v>
      </c>
    </row>
    <row r="22" spans="1:8" x14ac:dyDescent="0.2">
      <c r="A22" s="1">
        <v>1967</v>
      </c>
      <c r="B22" s="171">
        <v>19.989999999999998</v>
      </c>
      <c r="C22" s="171">
        <v>20.64</v>
      </c>
      <c r="D22" s="171">
        <v>18.88</v>
      </c>
      <c r="E22" s="171">
        <v>24.94</v>
      </c>
      <c r="F22" s="2">
        <f t="shared" si="0"/>
        <v>21.112499999999997</v>
      </c>
      <c r="G22" s="2">
        <v>24.33</v>
      </c>
      <c r="H22" s="159">
        <f t="shared" si="1"/>
        <v>0.307</v>
      </c>
    </row>
    <row r="23" spans="1:8" x14ac:dyDescent="0.2">
      <c r="A23" s="1">
        <v>1968</v>
      </c>
      <c r="B23" s="171">
        <v>29.32</v>
      </c>
      <c r="C23" s="171">
        <v>23.89</v>
      </c>
      <c r="D23" s="171">
        <v>20.43</v>
      </c>
      <c r="E23" s="171">
        <v>21.23</v>
      </c>
      <c r="F23" s="2">
        <f t="shared" si="0"/>
        <v>23.717500000000001</v>
      </c>
      <c r="G23" s="2">
        <v>24.33</v>
      </c>
      <c r="H23" s="159">
        <f t="shared" si="1"/>
        <v>0.47599999999999998</v>
      </c>
    </row>
    <row r="24" spans="1:8" x14ac:dyDescent="0.2">
      <c r="A24" s="1">
        <v>1969</v>
      </c>
      <c r="B24" s="171">
        <v>33.520000000000003</v>
      </c>
      <c r="C24" s="171">
        <v>30.42</v>
      </c>
      <c r="D24" s="171">
        <v>29.419999999999998</v>
      </c>
      <c r="E24" s="171">
        <v>29.470000000000002</v>
      </c>
      <c r="F24" s="2">
        <f t="shared" si="0"/>
        <v>30.7075</v>
      </c>
      <c r="G24" s="2">
        <v>24.33</v>
      </c>
      <c r="H24" s="159">
        <f t="shared" si="1"/>
        <v>0.86099999999999999</v>
      </c>
    </row>
    <row r="25" spans="1:8" x14ac:dyDescent="0.2">
      <c r="A25" s="1">
        <v>1970</v>
      </c>
      <c r="B25" s="171">
        <v>17.87</v>
      </c>
      <c r="C25" s="171">
        <v>12.07</v>
      </c>
      <c r="D25" s="171">
        <v>16.419999999999998</v>
      </c>
      <c r="E25" s="171">
        <v>20.119999999999997</v>
      </c>
      <c r="F25" s="2">
        <f t="shared" si="0"/>
        <v>16.619999999999997</v>
      </c>
      <c r="G25" s="2">
        <v>24.33</v>
      </c>
      <c r="H25" s="159">
        <f t="shared" si="1"/>
        <v>0.107</v>
      </c>
    </row>
    <row r="26" spans="1:8" x14ac:dyDescent="0.2">
      <c r="A26" s="1">
        <v>1971</v>
      </c>
      <c r="B26" s="171">
        <v>30.45</v>
      </c>
      <c r="C26" s="171">
        <v>26.349999999999994</v>
      </c>
      <c r="D26" s="171">
        <v>29.42</v>
      </c>
      <c r="E26" s="171">
        <v>24.81</v>
      </c>
      <c r="F26" s="2">
        <f t="shared" si="0"/>
        <v>27.7575</v>
      </c>
      <c r="G26" s="2">
        <v>24.33</v>
      </c>
      <c r="H26" s="159">
        <f t="shared" si="1"/>
        <v>0.72299999999999998</v>
      </c>
    </row>
    <row r="27" spans="1:8" x14ac:dyDescent="0.2">
      <c r="A27" s="1">
        <v>1972</v>
      </c>
      <c r="B27" s="171">
        <v>29.02</v>
      </c>
      <c r="C27" s="171">
        <v>29.220000000000002</v>
      </c>
      <c r="D27" s="171">
        <v>23.61</v>
      </c>
      <c r="E27" s="171">
        <v>20.18</v>
      </c>
      <c r="F27" s="2">
        <f t="shared" si="0"/>
        <v>25.5075</v>
      </c>
      <c r="G27" s="2">
        <v>24.33</v>
      </c>
      <c r="H27" s="159">
        <f t="shared" si="1"/>
        <v>0.56899999999999995</v>
      </c>
    </row>
    <row r="28" spans="1:8" x14ac:dyDescent="0.2">
      <c r="A28" s="1">
        <v>1973</v>
      </c>
      <c r="B28" s="171">
        <v>43.64</v>
      </c>
      <c r="C28" s="171">
        <v>39.64</v>
      </c>
      <c r="D28" s="171">
        <v>43</v>
      </c>
      <c r="E28" s="171">
        <v>41.890000000000008</v>
      </c>
      <c r="F28" s="2">
        <f t="shared" si="0"/>
        <v>42.042500000000004</v>
      </c>
      <c r="G28" s="2">
        <v>24.33</v>
      </c>
      <c r="H28" s="159">
        <f t="shared" si="1"/>
        <v>0.98399999999999999</v>
      </c>
    </row>
    <row r="29" spans="1:8" x14ac:dyDescent="0.2">
      <c r="A29" s="1">
        <v>1974</v>
      </c>
      <c r="B29" s="171">
        <v>24.37</v>
      </c>
      <c r="C29" s="171">
        <v>18.229999999999997</v>
      </c>
      <c r="D29" s="171">
        <v>18.399999999999999</v>
      </c>
      <c r="E29" s="171">
        <v>21.21</v>
      </c>
      <c r="F29" s="2">
        <f t="shared" si="0"/>
        <v>20.552499999999998</v>
      </c>
      <c r="G29" s="2">
        <v>24.33</v>
      </c>
      <c r="H29" s="159">
        <f t="shared" si="1"/>
        <v>0.26100000000000001</v>
      </c>
    </row>
    <row r="30" spans="1:8" x14ac:dyDescent="0.2">
      <c r="A30" s="1">
        <v>1975</v>
      </c>
      <c r="B30" s="171">
        <v>27.31</v>
      </c>
      <c r="C30" s="171">
        <v>23.110000000000007</v>
      </c>
      <c r="D30" s="171">
        <v>23.35</v>
      </c>
      <c r="E30" s="171">
        <v>20.3</v>
      </c>
      <c r="F30" s="2">
        <f t="shared" si="0"/>
        <v>23.517500000000002</v>
      </c>
      <c r="G30" s="2">
        <v>24.33</v>
      </c>
      <c r="H30" s="159">
        <f t="shared" si="1"/>
        <v>0.44600000000000001</v>
      </c>
    </row>
    <row r="31" spans="1:8" x14ac:dyDescent="0.2">
      <c r="A31" s="1">
        <v>1976</v>
      </c>
      <c r="B31" s="171">
        <v>23.68</v>
      </c>
      <c r="C31" s="171">
        <v>18.03</v>
      </c>
      <c r="D31" s="171">
        <v>19.550000000000004</v>
      </c>
      <c r="E31" s="171">
        <v>25.44</v>
      </c>
      <c r="F31" s="2">
        <f t="shared" si="0"/>
        <v>21.675000000000001</v>
      </c>
      <c r="G31" s="2">
        <v>24.33</v>
      </c>
      <c r="H31" s="159">
        <f t="shared" si="1"/>
        <v>0.35299999999999998</v>
      </c>
    </row>
    <row r="32" spans="1:8" x14ac:dyDescent="0.2">
      <c r="A32" s="1">
        <v>1977</v>
      </c>
      <c r="B32" s="171">
        <v>34.5</v>
      </c>
      <c r="C32" s="171">
        <v>29.879999999999995</v>
      </c>
      <c r="D32" s="171">
        <v>22.009999999999998</v>
      </c>
      <c r="E32" s="171">
        <v>30.68</v>
      </c>
      <c r="F32" s="2">
        <f t="shared" si="0"/>
        <v>29.267499999999998</v>
      </c>
      <c r="G32" s="2">
        <v>24.33</v>
      </c>
      <c r="H32" s="159">
        <f t="shared" si="1"/>
        <v>0.8</v>
      </c>
    </row>
    <row r="33" spans="1:8" x14ac:dyDescent="0.2">
      <c r="A33" s="1">
        <v>1978</v>
      </c>
      <c r="B33" s="171">
        <v>21.98</v>
      </c>
      <c r="C33" s="171">
        <v>22.95</v>
      </c>
      <c r="D33" s="171">
        <v>22.060000000000002</v>
      </c>
      <c r="E33" s="171">
        <v>18.18</v>
      </c>
      <c r="F33" s="2">
        <f t="shared" si="0"/>
        <v>21.292500000000004</v>
      </c>
      <c r="G33" s="2">
        <v>24.33</v>
      </c>
      <c r="H33" s="159">
        <f t="shared" si="1"/>
        <v>0.32300000000000001</v>
      </c>
    </row>
    <row r="34" spans="1:8" x14ac:dyDescent="0.2">
      <c r="A34" s="1">
        <v>1979</v>
      </c>
      <c r="B34" s="185"/>
      <c r="C34" s="171">
        <v>24.61</v>
      </c>
      <c r="D34" s="171">
        <v>27.95</v>
      </c>
      <c r="E34" s="171">
        <v>23.929999999999996</v>
      </c>
      <c r="F34" s="2">
        <f t="shared" si="0"/>
        <v>25.496666666666666</v>
      </c>
      <c r="G34" s="2">
        <v>24.33</v>
      </c>
      <c r="H34" s="159">
        <f t="shared" si="1"/>
        <v>0.55300000000000005</v>
      </c>
    </row>
    <row r="35" spans="1:8" x14ac:dyDescent="0.2">
      <c r="A35" s="1">
        <v>1980</v>
      </c>
      <c r="B35" s="185"/>
      <c r="C35" s="171">
        <v>19.940000000000001</v>
      </c>
      <c r="D35" s="171">
        <v>22.09</v>
      </c>
      <c r="E35" s="171">
        <v>16.700000000000003</v>
      </c>
      <c r="F35" s="2">
        <f t="shared" si="0"/>
        <v>19.576666666666668</v>
      </c>
      <c r="G35" s="2">
        <v>24.33</v>
      </c>
      <c r="H35" s="159">
        <f t="shared" ref="H35:H66" si="2">_xlfn.PERCENTRANK.EXC($F$3:$F$66,F35)</f>
        <v>0.184</v>
      </c>
    </row>
    <row r="36" spans="1:8" x14ac:dyDescent="0.2">
      <c r="A36" s="1">
        <v>1981</v>
      </c>
      <c r="B36" s="171">
        <v>30.36</v>
      </c>
      <c r="C36" s="171">
        <v>28.25</v>
      </c>
      <c r="D36" s="171">
        <v>29.799999999999997</v>
      </c>
      <c r="E36" s="171">
        <v>29.729999999999997</v>
      </c>
      <c r="F36" s="2">
        <f t="shared" si="0"/>
        <v>29.534999999999997</v>
      </c>
      <c r="G36" s="2">
        <v>24.33</v>
      </c>
      <c r="H36" s="159">
        <f t="shared" si="2"/>
        <v>0.81499999999999995</v>
      </c>
    </row>
    <row r="37" spans="1:8" x14ac:dyDescent="0.2">
      <c r="A37" s="1">
        <v>1982</v>
      </c>
      <c r="B37" s="171">
        <v>17</v>
      </c>
      <c r="C37" s="171">
        <v>16.2</v>
      </c>
      <c r="D37" s="171">
        <v>19.869999999999997</v>
      </c>
      <c r="E37" s="171">
        <v>24.309999999999995</v>
      </c>
      <c r="F37" s="2">
        <f t="shared" si="0"/>
        <v>19.344999999999999</v>
      </c>
      <c r="G37" s="2">
        <v>24.33</v>
      </c>
      <c r="H37" s="159">
        <f t="shared" si="2"/>
        <v>0.16900000000000001</v>
      </c>
    </row>
    <row r="38" spans="1:8" x14ac:dyDescent="0.2">
      <c r="A38" s="1">
        <v>1983</v>
      </c>
      <c r="B38" s="171">
        <v>25.27</v>
      </c>
      <c r="C38" s="171">
        <v>15.52</v>
      </c>
      <c r="D38" s="171">
        <v>25.629999999999995</v>
      </c>
      <c r="E38" s="171">
        <v>19.52</v>
      </c>
      <c r="F38" s="2">
        <f t="shared" si="0"/>
        <v>21.484999999999996</v>
      </c>
      <c r="G38" s="2">
        <v>24.33</v>
      </c>
      <c r="H38" s="159">
        <f t="shared" si="2"/>
        <v>0.33800000000000002</v>
      </c>
    </row>
    <row r="39" spans="1:8" x14ac:dyDescent="0.2">
      <c r="A39" s="1">
        <v>1984</v>
      </c>
      <c r="B39" s="171">
        <v>24.97</v>
      </c>
      <c r="C39" s="171">
        <v>19.420000000000002</v>
      </c>
      <c r="D39" s="171">
        <v>23.16</v>
      </c>
      <c r="E39" s="171">
        <v>22.54</v>
      </c>
      <c r="F39" s="2">
        <f t="shared" si="0"/>
        <v>22.522500000000001</v>
      </c>
      <c r="G39" s="2">
        <v>24.33</v>
      </c>
      <c r="H39" s="159">
        <f t="shared" si="2"/>
        <v>0.38400000000000001</v>
      </c>
    </row>
    <row r="40" spans="1:8" x14ac:dyDescent="0.2">
      <c r="A40" s="1">
        <v>1985</v>
      </c>
      <c r="B40" s="171">
        <v>25.73</v>
      </c>
      <c r="C40" s="171">
        <v>29.25</v>
      </c>
      <c r="D40" s="171">
        <v>27.17</v>
      </c>
      <c r="E40" s="171">
        <v>29.44</v>
      </c>
      <c r="F40" s="2">
        <f t="shared" si="0"/>
        <v>27.897500000000001</v>
      </c>
      <c r="G40" s="2">
        <v>24.33</v>
      </c>
      <c r="H40" s="159">
        <f t="shared" si="2"/>
        <v>0.753</v>
      </c>
    </row>
    <row r="41" spans="1:8" x14ac:dyDescent="0.2">
      <c r="A41" s="1">
        <v>1986</v>
      </c>
      <c r="B41" s="171">
        <v>25.63</v>
      </c>
      <c r="C41" s="171">
        <v>22.25</v>
      </c>
      <c r="D41" s="171">
        <v>30.53</v>
      </c>
      <c r="E41" s="171">
        <v>29.68</v>
      </c>
      <c r="F41" s="2">
        <f t="shared" si="0"/>
        <v>27.022500000000001</v>
      </c>
      <c r="G41" s="2">
        <v>24.33</v>
      </c>
      <c r="H41" s="159">
        <f t="shared" si="2"/>
        <v>0.69199999999999995</v>
      </c>
    </row>
    <row r="42" spans="1:8" x14ac:dyDescent="0.2">
      <c r="A42" s="1">
        <v>1987</v>
      </c>
      <c r="B42" s="171">
        <v>26.04</v>
      </c>
      <c r="C42" s="171">
        <v>28.19</v>
      </c>
      <c r="D42" s="171">
        <v>38.75</v>
      </c>
      <c r="E42" s="171">
        <v>31.750000000000004</v>
      </c>
      <c r="F42" s="2">
        <f t="shared" si="0"/>
        <v>31.182500000000001</v>
      </c>
      <c r="G42" s="2">
        <v>24.33</v>
      </c>
      <c r="H42" s="159">
        <f t="shared" si="2"/>
        <v>0.876</v>
      </c>
    </row>
    <row r="43" spans="1:8" x14ac:dyDescent="0.2">
      <c r="A43" s="1">
        <v>1988</v>
      </c>
      <c r="B43" s="171">
        <v>15.97</v>
      </c>
      <c r="C43" s="171">
        <v>16.370000000000005</v>
      </c>
      <c r="D43" s="171">
        <v>12.180000000000001</v>
      </c>
      <c r="E43" s="171">
        <v>14.979999999999999</v>
      </c>
      <c r="F43" s="2">
        <f t="shared" si="0"/>
        <v>14.875</v>
      </c>
      <c r="G43" s="2">
        <v>24.33</v>
      </c>
      <c r="H43" s="159">
        <f t="shared" si="2"/>
        <v>6.0999999999999999E-2</v>
      </c>
    </row>
    <row r="44" spans="1:8" x14ac:dyDescent="0.2">
      <c r="A44" s="1">
        <v>1989</v>
      </c>
      <c r="B44" s="171">
        <v>28.52</v>
      </c>
      <c r="C44" s="171">
        <v>26.87</v>
      </c>
      <c r="D44" s="171">
        <v>26.17</v>
      </c>
      <c r="E44" s="171">
        <v>22.5</v>
      </c>
      <c r="F44" s="2">
        <f t="shared" si="0"/>
        <v>26.015000000000001</v>
      </c>
      <c r="G44" s="2">
        <v>24.33</v>
      </c>
      <c r="H44" s="159">
        <f t="shared" si="2"/>
        <v>0.6</v>
      </c>
    </row>
    <row r="45" spans="1:8" x14ac:dyDescent="0.2">
      <c r="A45" s="1">
        <v>1990</v>
      </c>
      <c r="B45" s="171">
        <v>19.07</v>
      </c>
      <c r="C45" s="171">
        <v>19.060000000000002</v>
      </c>
      <c r="D45" s="171">
        <v>19.239999999999998</v>
      </c>
      <c r="E45" s="171">
        <v>31.05</v>
      </c>
      <c r="F45" s="2">
        <f t="shared" si="0"/>
        <v>22.105</v>
      </c>
      <c r="G45" s="2">
        <v>24.33</v>
      </c>
      <c r="H45" s="159">
        <f t="shared" si="2"/>
        <v>0.36899999999999999</v>
      </c>
    </row>
    <row r="46" spans="1:8" x14ac:dyDescent="0.2">
      <c r="A46" s="1">
        <v>1991</v>
      </c>
      <c r="B46" s="171">
        <v>12.57</v>
      </c>
      <c r="C46" s="171">
        <v>18.77</v>
      </c>
      <c r="D46" s="171">
        <v>24.670000000000005</v>
      </c>
      <c r="E46" s="171">
        <v>15.25</v>
      </c>
      <c r="F46" s="2">
        <f t="shared" si="0"/>
        <v>17.815000000000001</v>
      </c>
      <c r="G46" s="2">
        <v>24.33</v>
      </c>
      <c r="H46" s="159">
        <f t="shared" si="2"/>
        <v>0.13800000000000001</v>
      </c>
    </row>
    <row r="47" spans="1:8" x14ac:dyDescent="0.2">
      <c r="A47" s="1">
        <v>1992</v>
      </c>
      <c r="B47" s="171">
        <v>27.55</v>
      </c>
      <c r="C47" s="171">
        <v>26.89</v>
      </c>
      <c r="D47" s="171">
        <v>34.92</v>
      </c>
      <c r="E47" s="171">
        <v>31.47</v>
      </c>
      <c r="F47" s="2">
        <f t="shared" si="0"/>
        <v>30.2075</v>
      </c>
      <c r="G47" s="2">
        <v>24.33</v>
      </c>
      <c r="H47" s="159">
        <f t="shared" si="2"/>
        <v>0.83</v>
      </c>
    </row>
    <row r="48" spans="1:8" x14ac:dyDescent="0.2">
      <c r="A48" s="1">
        <v>1993</v>
      </c>
      <c r="B48" s="171">
        <v>26.59</v>
      </c>
      <c r="C48" s="171">
        <v>31.1</v>
      </c>
      <c r="D48" s="171">
        <v>33.67</v>
      </c>
      <c r="E48" s="171">
        <v>38.729999999999997</v>
      </c>
      <c r="F48" s="2">
        <f t="shared" si="0"/>
        <v>32.522500000000001</v>
      </c>
      <c r="G48" s="2">
        <v>24.33</v>
      </c>
      <c r="H48" s="159">
        <f t="shared" si="2"/>
        <v>0.92300000000000004</v>
      </c>
    </row>
    <row r="49" spans="1:8" x14ac:dyDescent="0.2">
      <c r="A49" s="1">
        <v>1994</v>
      </c>
      <c r="B49" s="171">
        <v>20.87</v>
      </c>
      <c r="C49" s="171">
        <v>21.6</v>
      </c>
      <c r="D49" s="171">
        <v>19.5</v>
      </c>
      <c r="E49" s="171">
        <v>16.990000000000002</v>
      </c>
      <c r="F49" s="2">
        <f t="shared" si="0"/>
        <v>19.740000000000002</v>
      </c>
      <c r="G49" s="2">
        <v>24.33</v>
      </c>
      <c r="H49" s="159">
        <f t="shared" si="2"/>
        <v>0.215</v>
      </c>
    </row>
    <row r="50" spans="1:8" x14ac:dyDescent="0.2">
      <c r="A50" s="1">
        <v>1995</v>
      </c>
      <c r="B50" s="171">
        <v>23.62</v>
      </c>
      <c r="C50" s="171">
        <v>24.59</v>
      </c>
      <c r="D50" s="171">
        <v>26.400000000000006</v>
      </c>
      <c r="E50" s="171">
        <v>32.040000000000006</v>
      </c>
      <c r="F50" s="2">
        <f t="shared" si="0"/>
        <v>26.662500000000005</v>
      </c>
      <c r="G50" s="2">
        <v>24.33</v>
      </c>
      <c r="H50" s="159">
        <f t="shared" si="2"/>
        <v>0.66100000000000003</v>
      </c>
    </row>
    <row r="51" spans="1:8" x14ac:dyDescent="0.2">
      <c r="A51" s="1">
        <v>1996</v>
      </c>
      <c r="B51" s="171">
        <v>30.91</v>
      </c>
      <c r="C51" s="171">
        <v>31.439999999999998</v>
      </c>
      <c r="D51" s="171">
        <v>37.85</v>
      </c>
      <c r="E51" s="171">
        <v>26.490000000000002</v>
      </c>
      <c r="F51" s="2">
        <f t="shared" si="0"/>
        <v>31.672499999999999</v>
      </c>
      <c r="G51" s="2">
        <v>24.33</v>
      </c>
      <c r="H51" s="159">
        <f t="shared" si="2"/>
        <v>0.89200000000000002</v>
      </c>
    </row>
    <row r="52" spans="1:8" x14ac:dyDescent="0.2">
      <c r="A52" s="1">
        <v>1997</v>
      </c>
      <c r="B52" s="171">
        <v>30.53</v>
      </c>
      <c r="C52" s="171">
        <v>31.009999999999998</v>
      </c>
      <c r="D52" s="171">
        <v>38.699999999999996</v>
      </c>
      <c r="E52" s="171">
        <v>32.620000000000005</v>
      </c>
      <c r="F52" s="2">
        <f t="shared" si="0"/>
        <v>33.215000000000003</v>
      </c>
      <c r="G52" s="2">
        <v>24.33</v>
      </c>
      <c r="H52" s="159">
        <f t="shared" si="2"/>
        <v>0.93799999999999994</v>
      </c>
    </row>
    <row r="53" spans="1:8" x14ac:dyDescent="0.2">
      <c r="A53" s="1">
        <v>1998</v>
      </c>
      <c r="B53" s="171">
        <v>21.64</v>
      </c>
      <c r="C53" s="171">
        <v>22.41</v>
      </c>
      <c r="D53" s="171">
        <v>21.799999999999997</v>
      </c>
      <c r="E53" s="171">
        <v>27.99</v>
      </c>
      <c r="F53" s="2">
        <f t="shared" si="0"/>
        <v>23.459999999999997</v>
      </c>
      <c r="G53" s="2">
        <v>24.33</v>
      </c>
      <c r="H53" s="159">
        <f t="shared" si="2"/>
        <v>0.41499999999999998</v>
      </c>
    </row>
    <row r="54" spans="1:8" x14ac:dyDescent="0.2">
      <c r="A54" s="1">
        <v>1999</v>
      </c>
      <c r="B54" s="171">
        <v>17.45</v>
      </c>
      <c r="C54" s="171">
        <v>21.66</v>
      </c>
      <c r="D54" s="171">
        <v>26.22</v>
      </c>
      <c r="E54" s="171">
        <v>29.86</v>
      </c>
      <c r="F54" s="2">
        <f t="shared" si="0"/>
        <v>23.797499999999999</v>
      </c>
      <c r="G54" s="2">
        <v>24.33</v>
      </c>
      <c r="H54" s="159">
        <f t="shared" si="2"/>
        <v>0.49199999999999999</v>
      </c>
    </row>
    <row r="55" spans="1:8" x14ac:dyDescent="0.2">
      <c r="A55" s="1">
        <v>2000</v>
      </c>
      <c r="B55" s="171">
        <v>26.11</v>
      </c>
      <c r="C55" s="171">
        <v>32.22</v>
      </c>
      <c r="D55" s="171">
        <v>32.6</v>
      </c>
      <c r="E55" s="171">
        <v>29.900000000000002</v>
      </c>
      <c r="F55" s="2">
        <f t="shared" si="0"/>
        <v>30.207500000000003</v>
      </c>
      <c r="G55" s="2">
        <v>24.33</v>
      </c>
      <c r="H55" s="159">
        <f t="shared" si="2"/>
        <v>0.84599999999999997</v>
      </c>
    </row>
    <row r="56" spans="1:8" x14ac:dyDescent="0.2">
      <c r="A56" s="1">
        <v>2001</v>
      </c>
      <c r="B56" s="171">
        <v>12.69</v>
      </c>
      <c r="C56" s="171">
        <v>22.139999999999997</v>
      </c>
      <c r="D56" s="171">
        <v>20.130000000000006</v>
      </c>
      <c r="E56" s="171">
        <v>25.520000000000007</v>
      </c>
      <c r="F56" s="2">
        <f t="shared" si="0"/>
        <v>20.120000000000005</v>
      </c>
      <c r="G56" s="2">
        <v>24.33</v>
      </c>
      <c r="H56" s="159">
        <f t="shared" si="2"/>
        <v>0.23</v>
      </c>
    </row>
    <row r="57" spans="1:8" x14ac:dyDescent="0.2">
      <c r="A57" s="1">
        <v>2002</v>
      </c>
      <c r="B57" s="171">
        <v>20.65</v>
      </c>
      <c r="C57" s="171">
        <v>22.330000000000002</v>
      </c>
      <c r="D57" s="171">
        <v>19.979999999999997</v>
      </c>
      <c r="E57" s="171">
        <v>30.06</v>
      </c>
      <c r="F57" s="2">
        <f t="shared" si="0"/>
        <v>23.254999999999999</v>
      </c>
      <c r="G57" s="2">
        <v>24.33</v>
      </c>
      <c r="H57" s="159">
        <f t="shared" si="2"/>
        <v>0.4</v>
      </c>
    </row>
    <row r="58" spans="1:8" x14ac:dyDescent="0.2">
      <c r="A58" s="1">
        <v>2003</v>
      </c>
      <c r="B58" s="171">
        <v>17.21</v>
      </c>
      <c r="C58" s="171">
        <v>17.920000000000002</v>
      </c>
      <c r="D58" s="171">
        <v>18.48</v>
      </c>
      <c r="E58" s="171">
        <v>30.41</v>
      </c>
      <c r="F58" s="2">
        <f t="shared" si="0"/>
        <v>21.004999999999999</v>
      </c>
      <c r="G58" s="2">
        <v>24.33</v>
      </c>
      <c r="H58" s="159">
        <f t="shared" si="2"/>
        <v>0.29199999999999998</v>
      </c>
    </row>
    <row r="59" spans="1:8" x14ac:dyDescent="0.2">
      <c r="A59" s="1">
        <v>2004</v>
      </c>
      <c r="B59" s="171">
        <v>25.05</v>
      </c>
      <c r="C59" s="171">
        <v>22.210000000000008</v>
      </c>
      <c r="D59" s="171">
        <v>25.509999999999998</v>
      </c>
      <c r="E59" s="171">
        <v>33.340000000000003</v>
      </c>
      <c r="F59" s="2">
        <f t="shared" ref="F59:F66" si="3">AVERAGE(B59:E59)</f>
        <v>26.527500000000003</v>
      </c>
      <c r="G59" s="2">
        <v>24.33</v>
      </c>
      <c r="H59" s="159">
        <f t="shared" si="2"/>
        <v>0.63</v>
      </c>
    </row>
    <row r="60" spans="1:8" x14ac:dyDescent="0.2">
      <c r="A60" s="1">
        <v>2005</v>
      </c>
      <c r="B60" s="171">
        <v>29.03</v>
      </c>
      <c r="C60" s="171">
        <v>23.86</v>
      </c>
      <c r="D60" s="171">
        <v>24.58</v>
      </c>
      <c r="E60" s="171">
        <v>28.84</v>
      </c>
      <c r="F60" s="2">
        <f t="shared" si="3"/>
        <v>26.577500000000001</v>
      </c>
      <c r="G60" s="2">
        <v>24.33</v>
      </c>
      <c r="H60" s="159">
        <f t="shared" si="2"/>
        <v>0.64600000000000002</v>
      </c>
    </row>
    <row r="61" spans="1:8" x14ac:dyDescent="0.2">
      <c r="A61" s="1">
        <v>2006</v>
      </c>
      <c r="B61" s="171">
        <v>23.19</v>
      </c>
      <c r="C61" s="171">
        <v>26.120000000000005</v>
      </c>
      <c r="D61" s="171">
        <v>21.560000000000002</v>
      </c>
      <c r="E61" s="171">
        <v>27.080000000000005</v>
      </c>
      <c r="F61" s="2">
        <f t="shared" si="3"/>
        <v>24.487500000000004</v>
      </c>
      <c r="G61" s="2">
        <v>24.33</v>
      </c>
      <c r="H61" s="159">
        <f t="shared" si="2"/>
        <v>0.52300000000000002</v>
      </c>
    </row>
    <row r="62" spans="1:8" x14ac:dyDescent="0.2">
      <c r="A62" s="1">
        <v>2007</v>
      </c>
      <c r="B62" s="171">
        <v>32.880000000000003</v>
      </c>
      <c r="C62" s="184">
        <v>32.86</v>
      </c>
      <c r="D62" s="171">
        <v>36.19</v>
      </c>
      <c r="E62" s="171">
        <v>42.349999999999994</v>
      </c>
      <c r="F62" s="2">
        <f t="shared" si="3"/>
        <v>36.07</v>
      </c>
      <c r="G62" s="2">
        <v>24.33</v>
      </c>
      <c r="H62" s="159">
        <f t="shared" si="2"/>
        <v>0.96899999999999997</v>
      </c>
    </row>
    <row r="63" spans="1:8" x14ac:dyDescent="0.2">
      <c r="A63" s="1">
        <v>2008</v>
      </c>
      <c r="B63" s="171">
        <v>22.68</v>
      </c>
      <c r="C63" s="185">
        <v>26.37</v>
      </c>
      <c r="D63" s="171">
        <v>26.58</v>
      </c>
      <c r="E63" s="171">
        <v>33.849999999999994</v>
      </c>
      <c r="F63" s="2">
        <f t="shared" si="3"/>
        <v>27.369999999999997</v>
      </c>
      <c r="G63" s="2">
        <v>24.33</v>
      </c>
      <c r="H63" s="159">
        <f t="shared" si="2"/>
        <v>0.70699999999999996</v>
      </c>
    </row>
    <row r="64" spans="1:8" x14ac:dyDescent="0.2">
      <c r="A64" s="1">
        <v>2009</v>
      </c>
      <c r="B64" s="171">
        <v>24.44</v>
      </c>
      <c r="C64" s="185">
        <v>16.52</v>
      </c>
      <c r="D64" s="171">
        <v>26.980000000000004</v>
      </c>
      <c r="E64" s="171">
        <v>25.95</v>
      </c>
      <c r="F64" s="2">
        <f t="shared" si="3"/>
        <v>23.4725</v>
      </c>
      <c r="G64" s="2">
        <v>24.33</v>
      </c>
      <c r="H64" s="159">
        <f t="shared" si="2"/>
        <v>0.43</v>
      </c>
    </row>
    <row r="65" spans="1:8" x14ac:dyDescent="0.2">
      <c r="A65" s="1">
        <v>2010</v>
      </c>
      <c r="B65" s="171">
        <v>28.63</v>
      </c>
      <c r="C65" s="185">
        <v>25.21</v>
      </c>
      <c r="D65" s="171">
        <v>29.83</v>
      </c>
      <c r="E65" s="171">
        <v>23.83</v>
      </c>
      <c r="F65" s="2">
        <f t="shared" si="3"/>
        <v>26.875</v>
      </c>
      <c r="G65" s="2">
        <v>24.33</v>
      </c>
      <c r="H65" s="159">
        <f t="shared" si="2"/>
        <v>0.67600000000000005</v>
      </c>
    </row>
    <row r="66" spans="1:8" x14ac:dyDescent="0.2">
      <c r="A66" s="1">
        <v>2011</v>
      </c>
      <c r="B66" s="184">
        <v>14.05</v>
      </c>
      <c r="C66" s="185">
        <v>15.93</v>
      </c>
      <c r="D66" s="184">
        <v>14.56</v>
      </c>
      <c r="E66" s="184">
        <v>15.82</v>
      </c>
      <c r="F66" s="2">
        <f t="shared" si="3"/>
        <v>15.09</v>
      </c>
      <c r="G66" s="1">
        <v>24.33</v>
      </c>
      <c r="H66" s="159">
        <f t="shared" si="2"/>
        <v>7.5999999999999998E-2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topLeftCell="A13" workbookViewId="0">
      <selection activeCell="N41" sqref="N41"/>
    </sheetView>
  </sheetViews>
  <sheetFormatPr defaultRowHeight="12.75" x14ac:dyDescent="0.2"/>
  <cols>
    <col min="1" max="9" width="9.140625" style="3"/>
    <col min="10" max="10" width="10.85546875" style="3" bestFit="1" customWidth="1"/>
    <col min="11" max="11" width="9.140625" style="3"/>
    <col min="12" max="12" width="10.42578125" style="3" bestFit="1" customWidth="1"/>
    <col min="13" max="13" width="10.140625" style="3" bestFit="1" customWidth="1"/>
    <col min="14" max="14" width="20" style="3" bestFit="1" customWidth="1"/>
    <col min="15" max="15" width="11" style="3" bestFit="1" customWidth="1"/>
    <col min="16" max="16" width="19.5703125" style="3" bestFit="1" customWidth="1"/>
    <col min="17" max="16384" width="9.140625" style="3"/>
  </cols>
  <sheetData>
    <row r="1" spans="1:16" s="164" customFormat="1" x14ac:dyDescent="0.2">
      <c r="A1" s="164" t="s">
        <v>23</v>
      </c>
    </row>
    <row r="2" spans="1:16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25</v>
      </c>
      <c r="O2" s="3" t="s">
        <v>20</v>
      </c>
      <c r="P2" s="165" t="s">
        <v>24</v>
      </c>
    </row>
    <row r="3" spans="1:16" x14ac:dyDescent="0.2">
      <c r="A3" s="3" t="s">
        <v>21</v>
      </c>
      <c r="B3" s="3">
        <v>31</v>
      </c>
      <c r="C3" s="3" t="s">
        <v>22</v>
      </c>
      <c r="D3" s="3">
        <v>31</v>
      </c>
      <c r="E3" s="3">
        <v>30</v>
      </c>
      <c r="F3" s="3">
        <v>31</v>
      </c>
      <c r="G3" s="3">
        <v>30</v>
      </c>
      <c r="H3" s="3">
        <v>31</v>
      </c>
      <c r="I3" s="3">
        <v>31</v>
      </c>
      <c r="J3" s="3">
        <v>30</v>
      </c>
      <c r="K3" s="3">
        <v>31</v>
      </c>
      <c r="L3" s="3">
        <v>30</v>
      </c>
      <c r="M3" s="3">
        <v>31</v>
      </c>
      <c r="P3" s="165"/>
    </row>
    <row r="4" spans="1:16" x14ac:dyDescent="0.2">
      <c r="A4" s="3">
        <v>1984</v>
      </c>
      <c r="E4" s="3">
        <v>19</v>
      </c>
      <c r="F4" s="3">
        <v>31</v>
      </c>
      <c r="G4" s="3">
        <v>30</v>
      </c>
      <c r="H4" s="3">
        <v>24</v>
      </c>
      <c r="I4" s="3">
        <v>0</v>
      </c>
      <c r="J4" s="3">
        <v>0</v>
      </c>
      <c r="K4" s="3">
        <v>0</v>
      </c>
      <c r="L4" s="3">
        <v>7</v>
      </c>
      <c r="M4" s="3">
        <v>0</v>
      </c>
      <c r="N4" s="3">
        <f>SUM(B4:M4)</f>
        <v>111</v>
      </c>
      <c r="O4" s="165">
        <f>N4/264</f>
        <v>0.42045454545454547</v>
      </c>
      <c r="P4" s="165">
        <f>1-O4</f>
        <v>0.57954545454545459</v>
      </c>
    </row>
    <row r="5" spans="1:16" x14ac:dyDescent="0.2">
      <c r="A5" s="3">
        <v>1985</v>
      </c>
      <c r="B5" s="3">
        <v>0</v>
      </c>
      <c r="C5" s="3">
        <v>2</v>
      </c>
      <c r="D5" s="3">
        <v>31</v>
      </c>
      <c r="E5" s="3">
        <v>30</v>
      </c>
      <c r="F5" s="3">
        <v>31</v>
      </c>
      <c r="G5" s="3">
        <v>30</v>
      </c>
      <c r="H5" s="3">
        <v>23</v>
      </c>
      <c r="I5" s="3">
        <v>20</v>
      </c>
      <c r="J5" s="3">
        <v>30</v>
      </c>
      <c r="K5" s="3">
        <v>31</v>
      </c>
      <c r="L5" s="3">
        <v>30</v>
      </c>
      <c r="M5" s="3">
        <v>31</v>
      </c>
      <c r="N5" s="3">
        <f t="shared" ref="N5:N30" si="0">SUM(B5:M5)</f>
        <v>289</v>
      </c>
      <c r="O5" s="165">
        <f>N5/365</f>
        <v>0.79178082191780819</v>
      </c>
      <c r="P5" s="165">
        <f t="shared" ref="P5:P31" si="1">1-O5</f>
        <v>0.20821917808219181</v>
      </c>
    </row>
    <row r="6" spans="1:16" x14ac:dyDescent="0.2">
      <c r="A6" s="3">
        <v>1986</v>
      </c>
      <c r="B6" s="3">
        <v>31</v>
      </c>
      <c r="C6" s="3">
        <v>28</v>
      </c>
      <c r="D6" s="3">
        <v>31</v>
      </c>
      <c r="E6" s="3">
        <v>30</v>
      </c>
      <c r="F6" s="3">
        <v>24</v>
      </c>
      <c r="G6" s="3">
        <v>10</v>
      </c>
      <c r="H6" s="3">
        <v>17</v>
      </c>
      <c r="I6" s="3">
        <v>31</v>
      </c>
      <c r="J6" s="3">
        <v>30</v>
      </c>
      <c r="K6" s="3">
        <v>31</v>
      </c>
      <c r="L6" s="3">
        <v>30</v>
      </c>
      <c r="M6" s="3">
        <v>31</v>
      </c>
      <c r="N6" s="3">
        <f t="shared" si="0"/>
        <v>324</v>
      </c>
      <c r="O6" s="165">
        <f t="shared" ref="O6:O31" si="2">N6/365</f>
        <v>0.88767123287671235</v>
      </c>
      <c r="P6" s="165">
        <f t="shared" si="1"/>
        <v>0.11232876712328765</v>
      </c>
    </row>
    <row r="7" spans="1:16" x14ac:dyDescent="0.2">
      <c r="A7" s="3">
        <v>1987</v>
      </c>
      <c r="B7" s="3">
        <v>31</v>
      </c>
      <c r="C7" s="3">
        <v>28</v>
      </c>
      <c r="D7" s="3">
        <v>31</v>
      </c>
      <c r="E7" s="3">
        <v>30</v>
      </c>
      <c r="F7" s="3">
        <v>31</v>
      </c>
      <c r="G7" s="3">
        <v>30</v>
      </c>
      <c r="H7" s="3">
        <v>31</v>
      </c>
      <c r="I7" s="3">
        <v>31</v>
      </c>
      <c r="J7" s="3">
        <v>30</v>
      </c>
      <c r="K7" s="3">
        <v>31</v>
      </c>
      <c r="L7" s="3">
        <v>30</v>
      </c>
      <c r="M7" s="3">
        <v>31</v>
      </c>
      <c r="N7" s="3">
        <f t="shared" si="0"/>
        <v>365</v>
      </c>
      <c r="O7" s="165">
        <f t="shared" si="2"/>
        <v>1</v>
      </c>
      <c r="P7" s="165">
        <f t="shared" si="1"/>
        <v>0</v>
      </c>
    </row>
    <row r="8" spans="1:16" x14ac:dyDescent="0.2">
      <c r="A8" s="3">
        <v>1988</v>
      </c>
      <c r="B8" s="3">
        <v>31</v>
      </c>
      <c r="C8" s="3">
        <v>29</v>
      </c>
      <c r="D8" s="3">
        <v>31</v>
      </c>
      <c r="E8" s="3">
        <v>30</v>
      </c>
      <c r="F8" s="3">
        <v>31</v>
      </c>
      <c r="G8" s="3">
        <v>30</v>
      </c>
      <c r="H8" s="3">
        <v>31</v>
      </c>
      <c r="I8" s="3">
        <v>19</v>
      </c>
      <c r="J8" s="3">
        <v>0</v>
      </c>
      <c r="K8" s="3">
        <v>0</v>
      </c>
      <c r="L8" s="3">
        <v>0</v>
      </c>
      <c r="M8" s="3">
        <v>0</v>
      </c>
      <c r="N8" s="3">
        <f t="shared" si="0"/>
        <v>232</v>
      </c>
      <c r="O8" s="165">
        <f>N8/366</f>
        <v>0.63387978142076506</v>
      </c>
      <c r="P8" s="165">
        <f t="shared" si="1"/>
        <v>0.36612021857923494</v>
      </c>
    </row>
    <row r="9" spans="1:16" x14ac:dyDescent="0.2">
      <c r="A9" s="3">
        <v>1989</v>
      </c>
      <c r="B9" s="3">
        <v>0</v>
      </c>
      <c r="C9" s="3">
        <v>0</v>
      </c>
      <c r="D9" s="3">
        <v>0</v>
      </c>
      <c r="E9" s="3">
        <v>0</v>
      </c>
      <c r="F9" s="3">
        <v>1</v>
      </c>
      <c r="G9" s="3">
        <v>30</v>
      </c>
      <c r="H9" s="3">
        <v>31</v>
      </c>
      <c r="I9" s="3">
        <v>31</v>
      </c>
      <c r="J9" s="3">
        <v>30</v>
      </c>
      <c r="K9" s="3">
        <v>31</v>
      </c>
      <c r="L9" s="3">
        <v>7</v>
      </c>
      <c r="M9" s="3">
        <v>0</v>
      </c>
      <c r="N9" s="3">
        <f t="shared" si="0"/>
        <v>161</v>
      </c>
      <c r="O9" s="165">
        <f t="shared" si="2"/>
        <v>0.44109589041095892</v>
      </c>
      <c r="P9" s="165">
        <f t="shared" si="1"/>
        <v>0.55890410958904102</v>
      </c>
    </row>
    <row r="10" spans="1:16" x14ac:dyDescent="0.2">
      <c r="A10" s="3">
        <v>1990</v>
      </c>
      <c r="B10" s="3">
        <v>10</v>
      </c>
      <c r="C10" s="3">
        <v>28</v>
      </c>
      <c r="D10" s="3">
        <v>31</v>
      </c>
      <c r="E10" s="3">
        <v>30</v>
      </c>
      <c r="F10" s="3">
        <v>31</v>
      </c>
      <c r="G10" s="3">
        <v>30</v>
      </c>
      <c r="H10" s="3">
        <v>31</v>
      </c>
      <c r="I10" s="3">
        <v>31</v>
      </c>
      <c r="J10" s="3">
        <v>1</v>
      </c>
      <c r="K10" s="3">
        <v>19</v>
      </c>
      <c r="L10" s="3">
        <v>7</v>
      </c>
      <c r="M10" s="3">
        <v>0</v>
      </c>
      <c r="N10" s="3">
        <f t="shared" si="0"/>
        <v>249</v>
      </c>
      <c r="O10" s="165">
        <f t="shared" si="2"/>
        <v>0.68219178082191778</v>
      </c>
      <c r="P10" s="165">
        <f t="shared" si="1"/>
        <v>0.31780821917808222</v>
      </c>
    </row>
    <row r="11" spans="1:16" x14ac:dyDescent="0.2">
      <c r="A11" s="3">
        <v>1991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0</v>
      </c>
      <c r="O11" s="165">
        <f t="shared" si="2"/>
        <v>0</v>
      </c>
      <c r="P11" s="165">
        <f t="shared" si="1"/>
        <v>1</v>
      </c>
    </row>
    <row r="12" spans="1:16" x14ac:dyDescent="0.2">
      <c r="A12" s="3">
        <v>1992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24</v>
      </c>
      <c r="I12" s="3">
        <v>31</v>
      </c>
      <c r="J12" s="3">
        <v>30</v>
      </c>
      <c r="K12" s="3">
        <v>31</v>
      </c>
      <c r="L12" s="3">
        <v>7</v>
      </c>
      <c r="M12" s="3">
        <v>16</v>
      </c>
      <c r="N12" s="3">
        <f t="shared" si="0"/>
        <v>139</v>
      </c>
      <c r="O12" s="165">
        <f>N12/366</f>
        <v>0.3797814207650273</v>
      </c>
      <c r="P12" s="165">
        <f t="shared" si="1"/>
        <v>0.6202185792349727</v>
      </c>
    </row>
    <row r="13" spans="1:16" x14ac:dyDescent="0.2">
      <c r="A13" s="3">
        <v>1993</v>
      </c>
      <c r="B13" s="3">
        <v>31</v>
      </c>
      <c r="C13" s="3">
        <v>28</v>
      </c>
      <c r="D13" s="3">
        <v>31</v>
      </c>
      <c r="E13" s="3">
        <v>30</v>
      </c>
      <c r="F13" s="3">
        <v>31</v>
      </c>
      <c r="G13" s="3">
        <v>30</v>
      </c>
      <c r="H13" s="3">
        <v>31</v>
      </c>
      <c r="I13" s="3">
        <v>31</v>
      </c>
      <c r="J13" s="3">
        <v>30</v>
      </c>
      <c r="K13" s="3">
        <v>31</v>
      </c>
      <c r="L13" s="3">
        <v>30</v>
      </c>
      <c r="M13" s="3">
        <v>31</v>
      </c>
      <c r="N13" s="3">
        <f t="shared" si="0"/>
        <v>365</v>
      </c>
      <c r="O13" s="165">
        <f t="shared" si="2"/>
        <v>1</v>
      </c>
      <c r="P13" s="165">
        <f t="shared" si="1"/>
        <v>0</v>
      </c>
    </row>
    <row r="14" spans="1:16" x14ac:dyDescent="0.2">
      <c r="A14" s="3">
        <v>1994</v>
      </c>
      <c r="B14" s="3">
        <v>31</v>
      </c>
      <c r="C14" s="3">
        <v>28</v>
      </c>
      <c r="D14" s="3">
        <v>31</v>
      </c>
      <c r="E14" s="3">
        <v>30</v>
      </c>
      <c r="F14" s="3">
        <v>31</v>
      </c>
      <c r="G14" s="3">
        <v>16</v>
      </c>
      <c r="H14" s="3">
        <v>17</v>
      </c>
      <c r="I14" s="3">
        <v>30</v>
      </c>
      <c r="J14" s="3">
        <v>0</v>
      </c>
      <c r="K14" s="3">
        <v>15</v>
      </c>
      <c r="L14" s="3">
        <v>7</v>
      </c>
      <c r="M14" s="3">
        <v>0</v>
      </c>
      <c r="N14" s="3">
        <f t="shared" si="0"/>
        <v>236</v>
      </c>
      <c r="O14" s="165">
        <f t="shared" si="2"/>
        <v>0.64657534246575343</v>
      </c>
      <c r="P14" s="165">
        <f t="shared" si="1"/>
        <v>0.35342465753424657</v>
      </c>
    </row>
    <row r="15" spans="1:16" x14ac:dyDescent="0.2">
      <c r="A15" s="3">
        <v>1995</v>
      </c>
      <c r="B15" s="3">
        <v>0</v>
      </c>
      <c r="C15" s="3">
        <v>0</v>
      </c>
      <c r="D15" s="3">
        <v>9</v>
      </c>
      <c r="E15" s="3">
        <v>30</v>
      </c>
      <c r="F15" s="3">
        <v>31</v>
      </c>
      <c r="G15" s="3">
        <v>30</v>
      </c>
      <c r="H15" s="3">
        <v>31</v>
      </c>
      <c r="I15" s="3">
        <v>31</v>
      </c>
      <c r="J15" s="3">
        <v>30</v>
      </c>
      <c r="K15" s="3">
        <v>31</v>
      </c>
      <c r="L15" s="3">
        <v>30</v>
      </c>
      <c r="M15" s="3">
        <v>31</v>
      </c>
      <c r="N15" s="3">
        <f t="shared" si="0"/>
        <v>284</v>
      </c>
      <c r="O15" s="165">
        <f t="shared" si="2"/>
        <v>0.77808219178082194</v>
      </c>
      <c r="P15" s="165">
        <f t="shared" si="1"/>
        <v>0.22191780821917806</v>
      </c>
    </row>
    <row r="16" spans="1:16" x14ac:dyDescent="0.2">
      <c r="A16" s="3">
        <v>1996</v>
      </c>
      <c r="B16" s="3">
        <v>31</v>
      </c>
      <c r="C16" s="3">
        <v>29</v>
      </c>
      <c r="D16" s="3">
        <v>31</v>
      </c>
      <c r="E16" s="3">
        <v>30</v>
      </c>
      <c r="F16" s="3">
        <v>31</v>
      </c>
      <c r="G16" s="3">
        <v>30</v>
      </c>
      <c r="H16" s="3">
        <v>31</v>
      </c>
      <c r="I16" s="3">
        <v>31</v>
      </c>
      <c r="J16" s="3">
        <v>30</v>
      </c>
      <c r="K16" s="3">
        <v>31</v>
      </c>
      <c r="L16" s="3">
        <v>30</v>
      </c>
      <c r="M16" s="3">
        <v>31</v>
      </c>
      <c r="N16" s="3">
        <f t="shared" si="0"/>
        <v>366</v>
      </c>
      <c r="O16" s="165">
        <f>N16/366</f>
        <v>1</v>
      </c>
      <c r="P16" s="165">
        <f>1-O16</f>
        <v>0</v>
      </c>
    </row>
    <row r="17" spans="1:16" x14ac:dyDescent="0.2">
      <c r="A17" s="3">
        <v>1997</v>
      </c>
      <c r="B17" s="3">
        <v>31</v>
      </c>
      <c r="C17" s="3">
        <v>28</v>
      </c>
      <c r="D17" s="3">
        <v>31</v>
      </c>
      <c r="E17" s="3">
        <v>30</v>
      </c>
      <c r="F17" s="3">
        <v>31</v>
      </c>
      <c r="G17" s="3">
        <v>30</v>
      </c>
      <c r="H17" s="3">
        <v>31</v>
      </c>
      <c r="I17" s="3">
        <v>31</v>
      </c>
      <c r="J17" s="3">
        <v>30</v>
      </c>
      <c r="K17" s="3">
        <v>31</v>
      </c>
      <c r="L17" s="3">
        <v>30</v>
      </c>
      <c r="M17" s="3">
        <v>31</v>
      </c>
      <c r="N17" s="3">
        <f t="shared" si="0"/>
        <v>365</v>
      </c>
      <c r="O17" s="165">
        <f t="shared" si="2"/>
        <v>1</v>
      </c>
      <c r="P17" s="165">
        <f t="shared" si="1"/>
        <v>0</v>
      </c>
    </row>
    <row r="18" spans="1:16" x14ac:dyDescent="0.2">
      <c r="A18" s="3">
        <v>1998</v>
      </c>
      <c r="B18" s="3">
        <v>31</v>
      </c>
      <c r="C18" s="3">
        <v>28</v>
      </c>
      <c r="D18" s="3">
        <v>31</v>
      </c>
      <c r="E18" s="3">
        <v>30</v>
      </c>
      <c r="F18" s="3">
        <v>31</v>
      </c>
      <c r="G18" s="3">
        <v>30</v>
      </c>
      <c r="H18" s="3">
        <v>31</v>
      </c>
      <c r="I18" s="3">
        <v>31</v>
      </c>
      <c r="J18" s="3">
        <v>30</v>
      </c>
      <c r="K18" s="3">
        <v>31</v>
      </c>
      <c r="L18" s="3">
        <v>30</v>
      </c>
      <c r="M18" s="3">
        <v>31</v>
      </c>
      <c r="N18" s="3">
        <f t="shared" si="0"/>
        <v>365</v>
      </c>
      <c r="O18" s="165">
        <f t="shared" si="2"/>
        <v>1</v>
      </c>
      <c r="P18" s="165">
        <f t="shared" si="1"/>
        <v>0</v>
      </c>
    </row>
    <row r="19" spans="1:16" x14ac:dyDescent="0.2">
      <c r="A19" s="3">
        <v>1999</v>
      </c>
      <c r="B19" s="3">
        <v>31</v>
      </c>
      <c r="C19" s="3">
        <v>28</v>
      </c>
      <c r="D19" s="3">
        <v>31</v>
      </c>
      <c r="E19" s="3">
        <v>30</v>
      </c>
      <c r="F19" s="3">
        <v>31</v>
      </c>
      <c r="G19" s="3">
        <v>30</v>
      </c>
      <c r="H19" s="3">
        <v>31</v>
      </c>
      <c r="I19" s="3">
        <v>31</v>
      </c>
      <c r="J19" s="3">
        <v>30</v>
      </c>
      <c r="K19" s="3">
        <v>31</v>
      </c>
      <c r="L19" s="3">
        <v>30</v>
      </c>
      <c r="M19" s="3">
        <v>31</v>
      </c>
      <c r="N19" s="3">
        <f t="shared" si="0"/>
        <v>365</v>
      </c>
      <c r="O19" s="165">
        <f t="shared" si="2"/>
        <v>1</v>
      </c>
      <c r="P19" s="165">
        <f t="shared" si="1"/>
        <v>0</v>
      </c>
    </row>
    <row r="20" spans="1:16" x14ac:dyDescent="0.2">
      <c r="A20" s="3">
        <v>2000</v>
      </c>
      <c r="B20" s="3">
        <v>31</v>
      </c>
      <c r="C20" s="3">
        <v>29</v>
      </c>
      <c r="D20" s="3">
        <v>31</v>
      </c>
      <c r="E20" s="3">
        <v>30</v>
      </c>
      <c r="F20" s="3">
        <v>31</v>
      </c>
      <c r="G20" s="3">
        <v>30</v>
      </c>
      <c r="H20" s="3">
        <v>31</v>
      </c>
      <c r="I20" s="3">
        <v>31</v>
      </c>
      <c r="J20" s="3">
        <v>30</v>
      </c>
      <c r="K20" s="3">
        <v>31</v>
      </c>
      <c r="L20" s="3">
        <v>30</v>
      </c>
      <c r="M20" s="3">
        <v>31</v>
      </c>
      <c r="N20" s="3">
        <f t="shared" si="0"/>
        <v>366</v>
      </c>
      <c r="O20" s="165">
        <f>N20/366</f>
        <v>1</v>
      </c>
      <c r="P20" s="165">
        <f t="shared" si="1"/>
        <v>0</v>
      </c>
    </row>
    <row r="21" spans="1:16" x14ac:dyDescent="0.2">
      <c r="A21" s="3">
        <v>2001</v>
      </c>
      <c r="B21" s="3">
        <v>31</v>
      </c>
      <c r="C21" s="3">
        <v>28</v>
      </c>
      <c r="D21" s="3">
        <v>31</v>
      </c>
      <c r="E21" s="3">
        <v>30</v>
      </c>
      <c r="F21" s="3">
        <v>31</v>
      </c>
      <c r="G21" s="3">
        <v>30</v>
      </c>
      <c r="H21" s="3">
        <v>31</v>
      </c>
      <c r="I21" s="3">
        <v>31</v>
      </c>
      <c r="J21" s="3">
        <v>30</v>
      </c>
      <c r="K21" s="3">
        <v>31</v>
      </c>
      <c r="L21" s="3">
        <v>15</v>
      </c>
      <c r="M21" s="3">
        <v>31</v>
      </c>
      <c r="N21" s="3">
        <f t="shared" si="0"/>
        <v>350</v>
      </c>
      <c r="O21" s="165">
        <f t="shared" si="2"/>
        <v>0.95890410958904104</v>
      </c>
      <c r="P21" s="165">
        <f t="shared" si="1"/>
        <v>4.1095890410958957E-2</v>
      </c>
    </row>
    <row r="22" spans="1:16" x14ac:dyDescent="0.2">
      <c r="A22" s="3">
        <v>2002</v>
      </c>
      <c r="B22" s="3">
        <v>31</v>
      </c>
      <c r="C22" s="3">
        <v>28</v>
      </c>
      <c r="D22" s="3">
        <v>31</v>
      </c>
      <c r="E22" s="3">
        <v>30</v>
      </c>
      <c r="F22" s="3">
        <v>31</v>
      </c>
      <c r="G22" s="3">
        <v>3</v>
      </c>
      <c r="H22" s="3">
        <v>17</v>
      </c>
      <c r="I22" s="3">
        <v>31</v>
      </c>
      <c r="J22" s="3">
        <v>30</v>
      </c>
      <c r="K22" s="3">
        <v>31</v>
      </c>
      <c r="L22" s="3">
        <v>30</v>
      </c>
      <c r="M22" s="3">
        <v>7</v>
      </c>
      <c r="N22" s="3">
        <f t="shared" si="0"/>
        <v>300</v>
      </c>
      <c r="O22" s="165">
        <f t="shared" si="2"/>
        <v>0.82191780821917804</v>
      </c>
      <c r="P22" s="165">
        <f t="shared" si="1"/>
        <v>0.17808219178082196</v>
      </c>
    </row>
    <row r="23" spans="1:16" x14ac:dyDescent="0.2">
      <c r="A23" s="3">
        <v>2003</v>
      </c>
      <c r="B23" s="3">
        <v>0</v>
      </c>
      <c r="C23" s="3">
        <v>18</v>
      </c>
      <c r="D23" s="3">
        <v>31</v>
      </c>
      <c r="E23" s="3">
        <v>30</v>
      </c>
      <c r="F23" s="3">
        <v>31</v>
      </c>
      <c r="G23" s="3">
        <v>17</v>
      </c>
      <c r="H23" s="3">
        <v>0</v>
      </c>
      <c r="I23" s="3">
        <v>0</v>
      </c>
      <c r="J23" s="3">
        <v>3</v>
      </c>
      <c r="K23" s="3">
        <v>31</v>
      </c>
      <c r="L23" s="3">
        <v>7</v>
      </c>
      <c r="M23" s="3">
        <v>0</v>
      </c>
      <c r="N23" s="3">
        <f t="shared" si="0"/>
        <v>168</v>
      </c>
      <c r="O23" s="165">
        <f t="shared" si="2"/>
        <v>0.46027397260273972</v>
      </c>
      <c r="P23" s="165">
        <f t="shared" si="1"/>
        <v>0.53972602739726028</v>
      </c>
    </row>
    <row r="24" spans="1:16" x14ac:dyDescent="0.2">
      <c r="A24" s="3">
        <v>2004</v>
      </c>
      <c r="B24" s="3">
        <v>0</v>
      </c>
      <c r="C24" s="3">
        <v>0</v>
      </c>
      <c r="D24" s="3">
        <v>14</v>
      </c>
      <c r="E24" s="3">
        <v>8</v>
      </c>
      <c r="F24" s="3">
        <v>0</v>
      </c>
      <c r="G24" s="3">
        <v>0</v>
      </c>
      <c r="H24" s="3">
        <v>17</v>
      </c>
      <c r="I24" s="3">
        <v>31</v>
      </c>
      <c r="J24" s="3">
        <v>30</v>
      </c>
      <c r="K24" s="3">
        <v>31</v>
      </c>
      <c r="L24" s="3">
        <v>30</v>
      </c>
      <c r="M24" s="3">
        <v>31</v>
      </c>
      <c r="N24" s="3">
        <f t="shared" si="0"/>
        <v>192</v>
      </c>
      <c r="O24" s="165">
        <f>N24/366</f>
        <v>0.52459016393442626</v>
      </c>
      <c r="P24" s="165">
        <f t="shared" si="1"/>
        <v>0.47540983606557374</v>
      </c>
    </row>
    <row r="25" spans="1:16" x14ac:dyDescent="0.2">
      <c r="A25" s="3">
        <v>2005</v>
      </c>
      <c r="B25" s="3">
        <v>4</v>
      </c>
      <c r="C25" s="3">
        <v>27</v>
      </c>
      <c r="D25" s="3">
        <v>31</v>
      </c>
      <c r="E25" s="3">
        <v>30</v>
      </c>
      <c r="F25" s="3">
        <v>8</v>
      </c>
      <c r="G25" s="3">
        <v>6</v>
      </c>
      <c r="H25" s="3">
        <v>31</v>
      </c>
      <c r="I25" s="3">
        <v>31</v>
      </c>
      <c r="J25" s="3">
        <v>30</v>
      </c>
      <c r="K25" s="3">
        <v>31</v>
      </c>
      <c r="L25" s="3">
        <v>7</v>
      </c>
      <c r="M25" s="3">
        <v>0</v>
      </c>
      <c r="N25" s="3">
        <f t="shared" si="0"/>
        <v>236</v>
      </c>
      <c r="O25" s="165">
        <f t="shared" si="2"/>
        <v>0.64657534246575343</v>
      </c>
      <c r="P25" s="165">
        <f t="shared" si="1"/>
        <v>0.35342465753424657</v>
      </c>
    </row>
    <row r="26" spans="1:16" x14ac:dyDescent="0.2">
      <c r="A26" s="3">
        <v>2006</v>
      </c>
      <c r="B26" s="3">
        <v>0</v>
      </c>
      <c r="C26" s="3">
        <v>0</v>
      </c>
      <c r="D26" s="3">
        <v>26</v>
      </c>
      <c r="E26" s="3">
        <v>17</v>
      </c>
      <c r="F26" s="3">
        <v>0</v>
      </c>
      <c r="G26" s="3">
        <v>0</v>
      </c>
      <c r="H26" s="3">
        <v>0</v>
      </c>
      <c r="I26" s="3">
        <v>4</v>
      </c>
      <c r="J26" s="3">
        <v>12</v>
      </c>
      <c r="K26" s="3">
        <v>19</v>
      </c>
      <c r="L26" s="3">
        <v>7</v>
      </c>
      <c r="M26" s="3">
        <v>0</v>
      </c>
      <c r="N26" s="3">
        <f t="shared" si="0"/>
        <v>85</v>
      </c>
      <c r="O26" s="165">
        <f t="shared" si="2"/>
        <v>0.23287671232876711</v>
      </c>
      <c r="P26" s="165">
        <f t="shared" si="1"/>
        <v>0.76712328767123283</v>
      </c>
    </row>
    <row r="27" spans="1:16" x14ac:dyDescent="0.2">
      <c r="A27" s="3">
        <v>2007</v>
      </c>
      <c r="B27" s="3">
        <v>0</v>
      </c>
      <c r="C27" s="3">
        <v>0</v>
      </c>
      <c r="D27" s="3">
        <v>7</v>
      </c>
      <c r="E27" s="3">
        <v>24</v>
      </c>
      <c r="F27" s="3">
        <v>31</v>
      </c>
      <c r="G27" s="3">
        <v>30</v>
      </c>
      <c r="H27" s="3">
        <v>31</v>
      </c>
      <c r="I27" s="3">
        <v>31</v>
      </c>
      <c r="J27" s="3">
        <v>30</v>
      </c>
      <c r="K27" s="3">
        <v>31</v>
      </c>
      <c r="L27" s="3">
        <v>30</v>
      </c>
      <c r="M27" s="3">
        <v>31</v>
      </c>
      <c r="N27" s="3">
        <f t="shared" si="0"/>
        <v>276</v>
      </c>
      <c r="O27" s="165">
        <f t="shared" si="2"/>
        <v>0.75616438356164384</v>
      </c>
      <c r="P27" s="165">
        <f t="shared" si="1"/>
        <v>0.24383561643835616</v>
      </c>
    </row>
    <row r="28" spans="1:16" x14ac:dyDescent="0.2">
      <c r="A28" s="3">
        <v>2008</v>
      </c>
      <c r="B28" s="3">
        <v>31</v>
      </c>
      <c r="C28" s="3">
        <v>29</v>
      </c>
      <c r="D28" s="3">
        <v>31</v>
      </c>
      <c r="E28" s="3">
        <v>30</v>
      </c>
      <c r="F28" s="3">
        <v>31</v>
      </c>
      <c r="G28" s="3">
        <v>30</v>
      </c>
      <c r="H28" s="3">
        <v>31</v>
      </c>
      <c r="I28" s="3">
        <v>31</v>
      </c>
      <c r="J28" s="3">
        <v>30</v>
      </c>
      <c r="K28" s="3">
        <v>31</v>
      </c>
      <c r="L28" s="3">
        <v>30</v>
      </c>
      <c r="M28" s="3">
        <v>31</v>
      </c>
      <c r="N28" s="3">
        <f t="shared" si="0"/>
        <v>366</v>
      </c>
      <c r="O28" s="165">
        <v>1</v>
      </c>
      <c r="P28" s="165">
        <f t="shared" si="1"/>
        <v>0</v>
      </c>
    </row>
    <row r="29" spans="1:16" x14ac:dyDescent="0.2">
      <c r="A29" s="3">
        <v>2009</v>
      </c>
      <c r="B29" s="3">
        <v>31</v>
      </c>
      <c r="C29" s="3">
        <v>28</v>
      </c>
      <c r="D29" s="3">
        <v>31</v>
      </c>
      <c r="E29" s="3">
        <v>30</v>
      </c>
      <c r="F29" s="3">
        <v>31</v>
      </c>
      <c r="G29" s="3">
        <v>30</v>
      </c>
      <c r="H29" s="3">
        <v>31</v>
      </c>
      <c r="I29" s="3">
        <v>31</v>
      </c>
      <c r="J29" s="3">
        <v>30</v>
      </c>
      <c r="K29" s="3">
        <v>31</v>
      </c>
      <c r="L29" s="3">
        <v>30</v>
      </c>
      <c r="M29" s="3">
        <v>31</v>
      </c>
      <c r="N29" s="3">
        <f t="shared" si="0"/>
        <v>365</v>
      </c>
      <c r="O29" s="165">
        <f t="shared" si="2"/>
        <v>1</v>
      </c>
      <c r="P29" s="165">
        <f t="shared" si="1"/>
        <v>0</v>
      </c>
    </row>
    <row r="30" spans="1:16" x14ac:dyDescent="0.2">
      <c r="A30" s="3">
        <v>2010</v>
      </c>
      <c r="B30" s="3">
        <v>31</v>
      </c>
      <c r="C30" s="3">
        <v>28</v>
      </c>
      <c r="D30" s="3">
        <v>31</v>
      </c>
      <c r="E30" s="3">
        <v>30</v>
      </c>
      <c r="F30" s="3">
        <v>31</v>
      </c>
      <c r="G30" s="3">
        <v>30</v>
      </c>
      <c r="H30" s="3">
        <v>31</v>
      </c>
      <c r="I30" s="3">
        <v>31</v>
      </c>
      <c r="J30" s="3">
        <v>30</v>
      </c>
      <c r="K30" s="3">
        <v>31</v>
      </c>
      <c r="L30" s="3">
        <v>30</v>
      </c>
      <c r="M30" s="3">
        <v>31</v>
      </c>
      <c r="N30" s="3">
        <f t="shared" si="0"/>
        <v>365</v>
      </c>
      <c r="O30" s="165">
        <f t="shared" si="2"/>
        <v>1</v>
      </c>
      <c r="P30" s="165">
        <f t="shared" si="1"/>
        <v>0</v>
      </c>
    </row>
    <row r="31" spans="1:16" x14ac:dyDescent="0.2">
      <c r="A31" s="3">
        <v>2011</v>
      </c>
      <c r="B31" s="3">
        <v>31</v>
      </c>
      <c r="C31" s="3">
        <v>28</v>
      </c>
      <c r="D31" s="3">
        <v>31</v>
      </c>
      <c r="E31" s="3">
        <v>30</v>
      </c>
      <c r="F31" s="3">
        <v>31</v>
      </c>
      <c r="G31" s="3">
        <v>14</v>
      </c>
      <c r="H31" s="3">
        <v>0</v>
      </c>
      <c r="I31" s="3">
        <v>11</v>
      </c>
      <c r="J31" s="3">
        <v>0</v>
      </c>
      <c r="K31" s="3">
        <v>0</v>
      </c>
      <c r="L31" s="3">
        <v>0</v>
      </c>
      <c r="M31" s="3">
        <v>0</v>
      </c>
      <c r="N31" s="3">
        <f>SUM(B31:M31)</f>
        <v>176</v>
      </c>
      <c r="O31" s="165">
        <f t="shared" si="2"/>
        <v>0.48219178082191783</v>
      </c>
      <c r="P31" s="165">
        <f t="shared" si="1"/>
        <v>0.51780821917808217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1"/>
  <sheetViews>
    <sheetView topLeftCell="B10" workbookViewId="0">
      <selection activeCell="P45" sqref="P45"/>
    </sheetView>
  </sheetViews>
  <sheetFormatPr defaultRowHeight="12.75" x14ac:dyDescent="0.2"/>
  <cols>
    <col min="1" max="9" width="9.140625" style="3"/>
    <col min="10" max="10" width="10.85546875" style="3" bestFit="1" customWidth="1"/>
    <col min="11" max="11" width="9.140625" style="3"/>
    <col min="12" max="12" width="10.42578125" style="3" bestFit="1" customWidth="1"/>
    <col min="13" max="13" width="10.140625" style="3" bestFit="1" customWidth="1"/>
    <col min="14" max="14" width="20" style="3" bestFit="1" customWidth="1"/>
    <col min="15" max="15" width="11" style="3" bestFit="1" customWidth="1"/>
    <col min="16" max="16" width="19.5703125" style="3" bestFit="1" customWidth="1"/>
    <col min="17" max="16384" width="9.140625" style="3"/>
  </cols>
  <sheetData>
    <row r="1" spans="1:17" s="164" customFormat="1" x14ac:dyDescent="0.2">
      <c r="A1" s="164" t="s">
        <v>23</v>
      </c>
    </row>
    <row r="2" spans="1:17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25</v>
      </c>
      <c r="O2" s="3" t="s">
        <v>20</v>
      </c>
      <c r="P2" s="165" t="s">
        <v>24</v>
      </c>
      <c r="Q2" s="3" t="s">
        <v>225</v>
      </c>
    </row>
    <row r="3" spans="1:17" x14ac:dyDescent="0.2">
      <c r="A3" s="3" t="s">
        <v>21</v>
      </c>
      <c r="B3" s="3">
        <v>31</v>
      </c>
      <c r="C3" s="3" t="s">
        <v>22</v>
      </c>
      <c r="D3" s="3">
        <v>31</v>
      </c>
      <c r="E3" s="3">
        <v>30</v>
      </c>
      <c r="F3" s="3">
        <v>31</v>
      </c>
      <c r="G3" s="3">
        <v>30</v>
      </c>
      <c r="H3" s="3">
        <v>31</v>
      </c>
      <c r="I3" s="3">
        <v>31</v>
      </c>
      <c r="J3" s="3">
        <v>30</v>
      </c>
      <c r="K3" s="3">
        <v>31</v>
      </c>
      <c r="L3" s="3">
        <v>30</v>
      </c>
      <c r="M3" s="3">
        <v>31</v>
      </c>
      <c r="P3" s="165"/>
    </row>
    <row r="4" spans="1:17" x14ac:dyDescent="0.2">
      <c r="A4" s="3">
        <v>1984</v>
      </c>
      <c r="E4" s="3">
        <v>19</v>
      </c>
      <c r="F4" s="3">
        <v>31</v>
      </c>
      <c r="G4" s="3">
        <v>30</v>
      </c>
      <c r="H4" s="3">
        <v>24</v>
      </c>
      <c r="I4" s="3">
        <v>0</v>
      </c>
      <c r="J4" s="3">
        <v>0</v>
      </c>
      <c r="K4" s="3">
        <v>0</v>
      </c>
      <c r="L4" s="3">
        <v>7</v>
      </c>
      <c r="M4" s="3">
        <v>0</v>
      </c>
      <c r="N4" s="3">
        <f t="shared" ref="N4:N31" si="0">SUM(B4:M4)</f>
        <v>111</v>
      </c>
      <c r="O4" s="165">
        <f>N4/264</f>
        <v>0.42045454545454547</v>
      </c>
      <c r="P4" s="165">
        <f t="shared" ref="P4:P31" si="1">1-O4</f>
        <v>0.57954545454545459</v>
      </c>
      <c r="Q4" s="159">
        <v>0.38400000000000001</v>
      </c>
    </row>
    <row r="5" spans="1:17" x14ac:dyDescent="0.2">
      <c r="A5" s="3">
        <v>1985</v>
      </c>
      <c r="B5" s="3">
        <v>0</v>
      </c>
      <c r="C5" s="3">
        <v>2</v>
      </c>
      <c r="D5" s="3">
        <v>31</v>
      </c>
      <c r="E5" s="3">
        <v>30</v>
      </c>
      <c r="F5" s="3">
        <v>31</v>
      </c>
      <c r="G5" s="3">
        <v>30</v>
      </c>
      <c r="H5" s="3">
        <v>23</v>
      </c>
      <c r="I5" s="3">
        <v>20</v>
      </c>
      <c r="J5" s="3">
        <v>30</v>
      </c>
      <c r="K5" s="3">
        <v>31</v>
      </c>
      <c r="L5" s="3">
        <v>30</v>
      </c>
      <c r="M5" s="3">
        <v>31</v>
      </c>
      <c r="N5" s="3">
        <f t="shared" si="0"/>
        <v>289</v>
      </c>
      <c r="O5" s="165">
        <f>N5/365</f>
        <v>0.79178082191780819</v>
      </c>
      <c r="P5" s="165">
        <f t="shared" si="1"/>
        <v>0.20821917808219181</v>
      </c>
      <c r="Q5" s="159">
        <v>0.753</v>
      </c>
    </row>
    <row r="6" spans="1:17" x14ac:dyDescent="0.2">
      <c r="A6" s="3">
        <v>1986</v>
      </c>
      <c r="B6" s="3">
        <v>31</v>
      </c>
      <c r="C6" s="3">
        <v>28</v>
      </c>
      <c r="D6" s="3">
        <v>31</v>
      </c>
      <c r="E6" s="3">
        <v>30</v>
      </c>
      <c r="F6" s="3">
        <v>24</v>
      </c>
      <c r="G6" s="3">
        <v>10</v>
      </c>
      <c r="H6" s="3">
        <v>17</v>
      </c>
      <c r="I6" s="3">
        <v>31</v>
      </c>
      <c r="J6" s="3">
        <v>30</v>
      </c>
      <c r="K6" s="3">
        <v>31</v>
      </c>
      <c r="L6" s="3">
        <v>30</v>
      </c>
      <c r="M6" s="3">
        <v>31</v>
      </c>
      <c r="N6" s="3">
        <f t="shared" si="0"/>
        <v>324</v>
      </c>
      <c r="O6" s="165">
        <f>N6/365</f>
        <v>0.88767123287671235</v>
      </c>
      <c r="P6" s="165">
        <f t="shared" si="1"/>
        <v>0.11232876712328765</v>
      </c>
      <c r="Q6" s="159">
        <v>0.69199999999999995</v>
      </c>
    </row>
    <row r="7" spans="1:17" x14ac:dyDescent="0.2">
      <c r="A7" s="3">
        <v>1987</v>
      </c>
      <c r="B7" s="3">
        <v>31</v>
      </c>
      <c r="C7" s="3">
        <v>28</v>
      </c>
      <c r="D7" s="3">
        <v>31</v>
      </c>
      <c r="E7" s="3">
        <v>30</v>
      </c>
      <c r="F7" s="3">
        <v>31</v>
      </c>
      <c r="G7" s="3">
        <v>30</v>
      </c>
      <c r="H7" s="3">
        <v>31</v>
      </c>
      <c r="I7" s="3">
        <v>31</v>
      </c>
      <c r="J7" s="3">
        <v>30</v>
      </c>
      <c r="K7" s="3">
        <v>31</v>
      </c>
      <c r="L7" s="3">
        <v>30</v>
      </c>
      <c r="M7" s="3">
        <v>31</v>
      </c>
      <c r="N7" s="3">
        <f t="shared" si="0"/>
        <v>365</v>
      </c>
      <c r="O7" s="165">
        <f>N7/365</f>
        <v>1</v>
      </c>
      <c r="P7" s="165">
        <f t="shared" si="1"/>
        <v>0</v>
      </c>
      <c r="Q7" s="159">
        <v>0.876</v>
      </c>
    </row>
    <row r="8" spans="1:17" x14ac:dyDescent="0.2">
      <c r="A8" s="3">
        <v>1988</v>
      </c>
      <c r="B8" s="3">
        <v>31</v>
      </c>
      <c r="C8" s="3">
        <v>29</v>
      </c>
      <c r="D8" s="3">
        <v>31</v>
      </c>
      <c r="E8" s="3">
        <v>30</v>
      </c>
      <c r="F8" s="3">
        <v>31</v>
      </c>
      <c r="G8" s="3">
        <v>30</v>
      </c>
      <c r="H8" s="3">
        <v>31</v>
      </c>
      <c r="I8" s="3">
        <v>19</v>
      </c>
      <c r="J8" s="3">
        <v>0</v>
      </c>
      <c r="K8" s="3">
        <v>0</v>
      </c>
      <c r="L8" s="3">
        <v>0</v>
      </c>
      <c r="M8" s="3">
        <v>0</v>
      </c>
      <c r="N8" s="3">
        <f t="shared" si="0"/>
        <v>232</v>
      </c>
      <c r="O8" s="165">
        <f>N8/366</f>
        <v>0.63387978142076506</v>
      </c>
      <c r="P8" s="165">
        <f t="shared" si="1"/>
        <v>0.36612021857923494</v>
      </c>
      <c r="Q8" s="159">
        <v>6.0999999999999999E-2</v>
      </c>
    </row>
    <row r="9" spans="1:17" x14ac:dyDescent="0.2">
      <c r="A9" s="3">
        <v>1989</v>
      </c>
      <c r="B9" s="3">
        <v>0</v>
      </c>
      <c r="C9" s="3">
        <v>0</v>
      </c>
      <c r="D9" s="3">
        <v>0</v>
      </c>
      <c r="E9" s="3">
        <v>0</v>
      </c>
      <c r="F9" s="3">
        <v>1</v>
      </c>
      <c r="G9" s="3">
        <v>30</v>
      </c>
      <c r="H9" s="3">
        <v>31</v>
      </c>
      <c r="I9" s="3">
        <v>31</v>
      </c>
      <c r="J9" s="3">
        <v>30</v>
      </c>
      <c r="K9" s="3">
        <v>31</v>
      </c>
      <c r="L9" s="3">
        <v>7</v>
      </c>
      <c r="M9" s="3">
        <v>0</v>
      </c>
      <c r="N9" s="3">
        <f t="shared" si="0"/>
        <v>161</v>
      </c>
      <c r="O9" s="165">
        <f>N9/365</f>
        <v>0.44109589041095892</v>
      </c>
      <c r="P9" s="165">
        <f t="shared" si="1"/>
        <v>0.55890410958904102</v>
      </c>
      <c r="Q9" s="159">
        <v>0.6</v>
      </c>
    </row>
    <row r="10" spans="1:17" x14ac:dyDescent="0.2">
      <c r="A10" s="3">
        <v>1990</v>
      </c>
      <c r="B10" s="3">
        <v>10</v>
      </c>
      <c r="C10" s="3">
        <v>28</v>
      </c>
      <c r="D10" s="3">
        <v>31</v>
      </c>
      <c r="E10" s="3">
        <v>30</v>
      </c>
      <c r="F10" s="3">
        <v>31</v>
      </c>
      <c r="G10" s="3">
        <v>30</v>
      </c>
      <c r="H10" s="3">
        <v>31</v>
      </c>
      <c r="I10" s="3">
        <v>31</v>
      </c>
      <c r="J10" s="3">
        <v>1</v>
      </c>
      <c r="K10" s="3">
        <v>19</v>
      </c>
      <c r="L10" s="3">
        <v>7</v>
      </c>
      <c r="M10" s="3">
        <v>0</v>
      </c>
      <c r="N10" s="3">
        <f t="shared" si="0"/>
        <v>249</v>
      </c>
      <c r="O10" s="165">
        <f>N10/365</f>
        <v>0.68219178082191778</v>
      </c>
      <c r="P10" s="165">
        <f t="shared" si="1"/>
        <v>0.31780821917808222</v>
      </c>
      <c r="Q10" s="159">
        <v>0.36899999999999999</v>
      </c>
    </row>
    <row r="11" spans="1:17" x14ac:dyDescent="0.2">
      <c r="A11" s="3">
        <v>1991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0</v>
      </c>
      <c r="O11" s="165">
        <f>N11/365</f>
        <v>0</v>
      </c>
      <c r="P11" s="165">
        <f t="shared" si="1"/>
        <v>1</v>
      </c>
      <c r="Q11" s="159">
        <v>0.13800000000000001</v>
      </c>
    </row>
    <row r="12" spans="1:17" x14ac:dyDescent="0.2">
      <c r="A12" s="3">
        <v>1992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24</v>
      </c>
      <c r="I12" s="3">
        <v>31</v>
      </c>
      <c r="J12" s="3">
        <v>30</v>
      </c>
      <c r="K12" s="3">
        <v>31</v>
      </c>
      <c r="L12" s="3">
        <v>7</v>
      </c>
      <c r="M12" s="3">
        <v>16</v>
      </c>
      <c r="N12" s="3">
        <f t="shared" si="0"/>
        <v>139</v>
      </c>
      <c r="O12" s="165">
        <f>N12/366</f>
        <v>0.3797814207650273</v>
      </c>
      <c r="P12" s="165">
        <f t="shared" si="1"/>
        <v>0.6202185792349727</v>
      </c>
      <c r="Q12" s="159">
        <v>0.83</v>
      </c>
    </row>
    <row r="13" spans="1:17" x14ac:dyDescent="0.2">
      <c r="A13" s="3">
        <v>1993</v>
      </c>
      <c r="B13" s="3">
        <v>31</v>
      </c>
      <c r="C13" s="3">
        <v>28</v>
      </c>
      <c r="D13" s="3">
        <v>31</v>
      </c>
      <c r="E13" s="3">
        <v>30</v>
      </c>
      <c r="F13" s="3">
        <v>31</v>
      </c>
      <c r="G13" s="3">
        <v>30</v>
      </c>
      <c r="H13" s="3">
        <v>31</v>
      </c>
      <c r="I13" s="3">
        <v>31</v>
      </c>
      <c r="J13" s="3">
        <v>30</v>
      </c>
      <c r="K13" s="3">
        <v>31</v>
      </c>
      <c r="L13" s="3">
        <v>30</v>
      </c>
      <c r="M13" s="3">
        <v>31</v>
      </c>
      <c r="N13" s="3">
        <f t="shared" si="0"/>
        <v>365</v>
      </c>
      <c r="O13" s="165">
        <f>N13/365</f>
        <v>1</v>
      </c>
      <c r="P13" s="165">
        <f t="shared" si="1"/>
        <v>0</v>
      </c>
      <c r="Q13" s="159">
        <v>0.92300000000000004</v>
      </c>
    </row>
    <row r="14" spans="1:17" x14ac:dyDescent="0.2">
      <c r="A14" s="3">
        <v>1994</v>
      </c>
      <c r="B14" s="3">
        <v>31</v>
      </c>
      <c r="C14" s="3">
        <v>28</v>
      </c>
      <c r="D14" s="3">
        <v>31</v>
      </c>
      <c r="E14" s="3">
        <v>30</v>
      </c>
      <c r="F14" s="3">
        <v>31</v>
      </c>
      <c r="G14" s="3">
        <v>16</v>
      </c>
      <c r="H14" s="3">
        <v>17</v>
      </c>
      <c r="I14" s="3">
        <v>30</v>
      </c>
      <c r="J14" s="3">
        <v>0</v>
      </c>
      <c r="K14" s="3">
        <v>15</v>
      </c>
      <c r="L14" s="3">
        <v>7</v>
      </c>
      <c r="M14" s="3">
        <v>0</v>
      </c>
      <c r="N14" s="3">
        <f t="shared" si="0"/>
        <v>236</v>
      </c>
      <c r="O14" s="165">
        <f>N14/365</f>
        <v>0.64657534246575343</v>
      </c>
      <c r="P14" s="165">
        <f t="shared" si="1"/>
        <v>0.35342465753424657</v>
      </c>
      <c r="Q14" s="159">
        <v>0.215</v>
      </c>
    </row>
    <row r="15" spans="1:17" x14ac:dyDescent="0.2">
      <c r="A15" s="3">
        <v>1995</v>
      </c>
      <c r="B15" s="3">
        <v>0</v>
      </c>
      <c r="C15" s="3">
        <v>0</v>
      </c>
      <c r="D15" s="3">
        <v>9</v>
      </c>
      <c r="E15" s="3">
        <v>30</v>
      </c>
      <c r="F15" s="3">
        <v>31</v>
      </c>
      <c r="G15" s="3">
        <v>30</v>
      </c>
      <c r="H15" s="3">
        <v>31</v>
      </c>
      <c r="I15" s="3">
        <v>31</v>
      </c>
      <c r="J15" s="3">
        <v>30</v>
      </c>
      <c r="K15" s="3">
        <v>31</v>
      </c>
      <c r="L15" s="3">
        <v>30</v>
      </c>
      <c r="M15" s="3">
        <v>31</v>
      </c>
      <c r="N15" s="3">
        <f t="shared" si="0"/>
        <v>284</v>
      </c>
      <c r="O15" s="165">
        <f>N15/365</f>
        <v>0.77808219178082194</v>
      </c>
      <c r="P15" s="165">
        <f t="shared" si="1"/>
        <v>0.22191780821917806</v>
      </c>
      <c r="Q15" s="159">
        <v>0.66100000000000003</v>
      </c>
    </row>
    <row r="16" spans="1:17" x14ac:dyDescent="0.2">
      <c r="A16" s="3">
        <v>1996</v>
      </c>
      <c r="B16" s="3">
        <v>31</v>
      </c>
      <c r="C16" s="3">
        <v>29</v>
      </c>
      <c r="D16" s="3">
        <v>31</v>
      </c>
      <c r="E16" s="3">
        <v>30</v>
      </c>
      <c r="F16" s="3">
        <v>31</v>
      </c>
      <c r="G16" s="3">
        <v>30</v>
      </c>
      <c r="H16" s="3">
        <v>31</v>
      </c>
      <c r="I16" s="3">
        <v>31</v>
      </c>
      <c r="J16" s="3">
        <v>30</v>
      </c>
      <c r="K16" s="3">
        <v>31</v>
      </c>
      <c r="L16" s="3">
        <v>30</v>
      </c>
      <c r="M16" s="3">
        <v>31</v>
      </c>
      <c r="N16" s="3">
        <f t="shared" si="0"/>
        <v>366</v>
      </c>
      <c r="O16" s="165">
        <f>N16/366</f>
        <v>1</v>
      </c>
      <c r="P16" s="165">
        <f t="shared" si="1"/>
        <v>0</v>
      </c>
      <c r="Q16" s="159">
        <v>0.89200000000000002</v>
      </c>
    </row>
    <row r="17" spans="1:17" x14ac:dyDescent="0.2">
      <c r="A17" s="3">
        <v>1997</v>
      </c>
      <c r="B17" s="3">
        <v>31</v>
      </c>
      <c r="C17" s="3">
        <v>28</v>
      </c>
      <c r="D17" s="3">
        <v>31</v>
      </c>
      <c r="E17" s="3">
        <v>30</v>
      </c>
      <c r="F17" s="3">
        <v>31</v>
      </c>
      <c r="G17" s="3">
        <v>30</v>
      </c>
      <c r="H17" s="3">
        <v>31</v>
      </c>
      <c r="I17" s="3">
        <v>31</v>
      </c>
      <c r="J17" s="3">
        <v>30</v>
      </c>
      <c r="K17" s="3">
        <v>31</v>
      </c>
      <c r="L17" s="3">
        <v>30</v>
      </c>
      <c r="M17" s="3">
        <v>31</v>
      </c>
      <c r="N17" s="3">
        <f t="shared" si="0"/>
        <v>365</v>
      </c>
      <c r="O17" s="165">
        <f>N17/365</f>
        <v>1</v>
      </c>
      <c r="P17" s="165">
        <f t="shared" si="1"/>
        <v>0</v>
      </c>
      <c r="Q17" s="159">
        <v>0.93799999999999994</v>
      </c>
    </row>
    <row r="18" spans="1:17" x14ac:dyDescent="0.2">
      <c r="A18" s="3">
        <v>1998</v>
      </c>
      <c r="B18" s="3">
        <v>31</v>
      </c>
      <c r="C18" s="3">
        <v>28</v>
      </c>
      <c r="D18" s="3">
        <v>31</v>
      </c>
      <c r="E18" s="3">
        <v>30</v>
      </c>
      <c r="F18" s="3">
        <v>31</v>
      </c>
      <c r="G18" s="3">
        <v>30</v>
      </c>
      <c r="H18" s="3">
        <v>31</v>
      </c>
      <c r="I18" s="3">
        <v>31</v>
      </c>
      <c r="J18" s="3">
        <v>30</v>
      </c>
      <c r="K18" s="3">
        <v>31</v>
      </c>
      <c r="L18" s="3">
        <v>30</v>
      </c>
      <c r="M18" s="3">
        <v>31</v>
      </c>
      <c r="N18" s="3">
        <f t="shared" si="0"/>
        <v>365</v>
      </c>
      <c r="O18" s="165">
        <f>N18/365</f>
        <v>1</v>
      </c>
      <c r="P18" s="165">
        <f t="shared" si="1"/>
        <v>0</v>
      </c>
      <c r="Q18" s="159">
        <v>0.41499999999999998</v>
      </c>
    </row>
    <row r="19" spans="1:17" x14ac:dyDescent="0.2">
      <c r="A19" s="3">
        <v>1999</v>
      </c>
      <c r="B19" s="3">
        <v>31</v>
      </c>
      <c r="C19" s="3">
        <v>28</v>
      </c>
      <c r="D19" s="3">
        <v>31</v>
      </c>
      <c r="E19" s="3">
        <v>30</v>
      </c>
      <c r="F19" s="3">
        <v>31</v>
      </c>
      <c r="G19" s="3">
        <v>30</v>
      </c>
      <c r="H19" s="3">
        <v>31</v>
      </c>
      <c r="I19" s="3">
        <v>31</v>
      </c>
      <c r="J19" s="3">
        <v>30</v>
      </c>
      <c r="K19" s="3">
        <v>31</v>
      </c>
      <c r="L19" s="3">
        <v>30</v>
      </c>
      <c r="M19" s="3">
        <v>31</v>
      </c>
      <c r="N19" s="3">
        <f t="shared" si="0"/>
        <v>365</v>
      </c>
      <c r="O19" s="165">
        <f>N19/365</f>
        <v>1</v>
      </c>
      <c r="P19" s="165">
        <f t="shared" si="1"/>
        <v>0</v>
      </c>
      <c r="Q19" s="159">
        <v>0.49199999999999999</v>
      </c>
    </row>
    <row r="20" spans="1:17" x14ac:dyDescent="0.2">
      <c r="A20" s="3">
        <v>2000</v>
      </c>
      <c r="B20" s="3">
        <v>31</v>
      </c>
      <c r="C20" s="3">
        <v>29</v>
      </c>
      <c r="D20" s="3">
        <v>31</v>
      </c>
      <c r="E20" s="3">
        <v>30</v>
      </c>
      <c r="F20" s="3">
        <v>31</v>
      </c>
      <c r="G20" s="3">
        <v>30</v>
      </c>
      <c r="H20" s="3">
        <v>31</v>
      </c>
      <c r="I20" s="3">
        <v>31</v>
      </c>
      <c r="J20" s="3">
        <v>30</v>
      </c>
      <c r="K20" s="3">
        <v>31</v>
      </c>
      <c r="L20" s="3">
        <v>30</v>
      </c>
      <c r="M20" s="3">
        <v>31</v>
      </c>
      <c r="N20" s="3">
        <f t="shared" si="0"/>
        <v>366</v>
      </c>
      <c r="O20" s="165">
        <f>N20/366</f>
        <v>1</v>
      </c>
      <c r="P20" s="165">
        <f t="shared" si="1"/>
        <v>0</v>
      </c>
      <c r="Q20" s="159">
        <v>0.84599999999999997</v>
      </c>
    </row>
    <row r="21" spans="1:17" x14ac:dyDescent="0.2">
      <c r="A21" s="3">
        <v>2001</v>
      </c>
      <c r="B21" s="3">
        <v>31</v>
      </c>
      <c r="C21" s="3">
        <v>28</v>
      </c>
      <c r="D21" s="3">
        <v>31</v>
      </c>
      <c r="E21" s="3">
        <v>30</v>
      </c>
      <c r="F21" s="3">
        <v>31</v>
      </c>
      <c r="G21" s="3">
        <v>30</v>
      </c>
      <c r="H21" s="3">
        <v>31</v>
      </c>
      <c r="I21" s="3">
        <v>31</v>
      </c>
      <c r="J21" s="3">
        <v>30</v>
      </c>
      <c r="K21" s="3">
        <v>31</v>
      </c>
      <c r="L21" s="3">
        <v>15</v>
      </c>
      <c r="M21" s="3">
        <v>31</v>
      </c>
      <c r="N21" s="3">
        <f t="shared" si="0"/>
        <v>350</v>
      </c>
      <c r="O21" s="165">
        <f>N21/365</f>
        <v>0.95890410958904104</v>
      </c>
      <c r="P21" s="165">
        <f t="shared" si="1"/>
        <v>4.1095890410958957E-2</v>
      </c>
      <c r="Q21" s="159">
        <v>0.23</v>
      </c>
    </row>
    <row r="22" spans="1:17" x14ac:dyDescent="0.2">
      <c r="A22" s="3">
        <v>2002</v>
      </c>
      <c r="B22" s="3">
        <v>31</v>
      </c>
      <c r="C22" s="3">
        <v>28</v>
      </c>
      <c r="D22" s="3">
        <v>31</v>
      </c>
      <c r="E22" s="3">
        <v>30</v>
      </c>
      <c r="F22" s="3">
        <v>31</v>
      </c>
      <c r="G22" s="3">
        <v>3</v>
      </c>
      <c r="H22" s="3">
        <v>17</v>
      </c>
      <c r="I22" s="3">
        <v>31</v>
      </c>
      <c r="J22" s="3">
        <v>30</v>
      </c>
      <c r="K22" s="3">
        <v>31</v>
      </c>
      <c r="L22" s="3">
        <v>30</v>
      </c>
      <c r="M22" s="3">
        <v>7</v>
      </c>
      <c r="N22" s="3">
        <f t="shared" si="0"/>
        <v>300</v>
      </c>
      <c r="O22" s="165">
        <f>N22/365</f>
        <v>0.82191780821917804</v>
      </c>
      <c r="P22" s="165">
        <f t="shared" si="1"/>
        <v>0.17808219178082196</v>
      </c>
      <c r="Q22" s="159">
        <v>0.4</v>
      </c>
    </row>
    <row r="23" spans="1:17" x14ac:dyDescent="0.2">
      <c r="A23" s="3">
        <v>2003</v>
      </c>
      <c r="B23" s="3">
        <v>0</v>
      </c>
      <c r="C23" s="3">
        <v>18</v>
      </c>
      <c r="D23" s="3">
        <v>31</v>
      </c>
      <c r="E23" s="3">
        <v>30</v>
      </c>
      <c r="F23" s="3">
        <v>31</v>
      </c>
      <c r="G23" s="3">
        <v>17</v>
      </c>
      <c r="H23" s="3">
        <v>0</v>
      </c>
      <c r="I23" s="3">
        <v>0</v>
      </c>
      <c r="J23" s="3">
        <v>3</v>
      </c>
      <c r="K23" s="3">
        <v>31</v>
      </c>
      <c r="L23" s="3">
        <v>7</v>
      </c>
      <c r="M23" s="3">
        <v>0</v>
      </c>
      <c r="N23" s="3">
        <f t="shared" si="0"/>
        <v>168</v>
      </c>
      <c r="O23" s="165">
        <f>N23/365</f>
        <v>0.46027397260273972</v>
      </c>
      <c r="P23" s="165">
        <f t="shared" si="1"/>
        <v>0.53972602739726028</v>
      </c>
      <c r="Q23" s="159">
        <v>0.29199999999999998</v>
      </c>
    </row>
    <row r="24" spans="1:17" x14ac:dyDescent="0.2">
      <c r="A24" s="3">
        <v>2004</v>
      </c>
      <c r="B24" s="3">
        <v>0</v>
      </c>
      <c r="C24" s="3">
        <v>0</v>
      </c>
      <c r="D24" s="3">
        <v>14</v>
      </c>
      <c r="E24" s="3">
        <v>8</v>
      </c>
      <c r="F24" s="3">
        <v>0</v>
      </c>
      <c r="G24" s="3">
        <v>0</v>
      </c>
      <c r="H24" s="3">
        <v>17</v>
      </c>
      <c r="I24" s="3">
        <v>31</v>
      </c>
      <c r="J24" s="3">
        <v>30</v>
      </c>
      <c r="K24" s="3">
        <v>31</v>
      </c>
      <c r="L24" s="3">
        <v>30</v>
      </c>
      <c r="M24" s="3">
        <v>31</v>
      </c>
      <c r="N24" s="3">
        <f t="shared" si="0"/>
        <v>192</v>
      </c>
      <c r="O24" s="165">
        <f>N24/366</f>
        <v>0.52459016393442626</v>
      </c>
      <c r="P24" s="165">
        <f t="shared" si="1"/>
        <v>0.47540983606557374</v>
      </c>
      <c r="Q24" s="159">
        <v>0.63</v>
      </c>
    </row>
    <row r="25" spans="1:17" x14ac:dyDescent="0.2">
      <c r="A25" s="3">
        <v>2005</v>
      </c>
      <c r="B25" s="3">
        <v>4</v>
      </c>
      <c r="C25" s="3">
        <v>27</v>
      </c>
      <c r="D25" s="3">
        <v>31</v>
      </c>
      <c r="E25" s="3">
        <v>30</v>
      </c>
      <c r="F25" s="3">
        <v>8</v>
      </c>
      <c r="G25" s="3">
        <v>6</v>
      </c>
      <c r="H25" s="3">
        <v>31</v>
      </c>
      <c r="I25" s="3">
        <v>31</v>
      </c>
      <c r="J25" s="3">
        <v>30</v>
      </c>
      <c r="K25" s="3">
        <v>31</v>
      </c>
      <c r="L25" s="3">
        <v>7</v>
      </c>
      <c r="M25" s="3">
        <v>0</v>
      </c>
      <c r="N25" s="3">
        <f t="shared" si="0"/>
        <v>236</v>
      </c>
      <c r="O25" s="165">
        <f>N25/365</f>
        <v>0.64657534246575343</v>
      </c>
      <c r="P25" s="165">
        <f t="shared" si="1"/>
        <v>0.35342465753424657</v>
      </c>
      <c r="Q25" s="159">
        <v>0.64600000000000002</v>
      </c>
    </row>
    <row r="26" spans="1:17" x14ac:dyDescent="0.2">
      <c r="A26" s="3">
        <v>2006</v>
      </c>
      <c r="B26" s="3">
        <v>0</v>
      </c>
      <c r="C26" s="3">
        <v>0</v>
      </c>
      <c r="D26" s="3">
        <v>26</v>
      </c>
      <c r="E26" s="3">
        <v>17</v>
      </c>
      <c r="F26" s="3">
        <v>0</v>
      </c>
      <c r="G26" s="3">
        <v>0</v>
      </c>
      <c r="H26" s="3">
        <v>0</v>
      </c>
      <c r="I26" s="3">
        <v>4</v>
      </c>
      <c r="J26" s="3">
        <v>12</v>
      </c>
      <c r="K26" s="3">
        <v>19</v>
      </c>
      <c r="L26" s="3">
        <v>7</v>
      </c>
      <c r="M26" s="3">
        <v>0</v>
      </c>
      <c r="N26" s="3">
        <f t="shared" si="0"/>
        <v>85</v>
      </c>
      <c r="O26" s="165">
        <f>N26/365</f>
        <v>0.23287671232876711</v>
      </c>
      <c r="P26" s="165">
        <f t="shared" si="1"/>
        <v>0.76712328767123283</v>
      </c>
      <c r="Q26" s="159">
        <v>0.52300000000000002</v>
      </c>
    </row>
    <row r="27" spans="1:17" x14ac:dyDescent="0.2">
      <c r="A27" s="3">
        <v>2007</v>
      </c>
      <c r="B27" s="3">
        <v>0</v>
      </c>
      <c r="C27" s="3">
        <v>0</v>
      </c>
      <c r="D27" s="3">
        <v>7</v>
      </c>
      <c r="E27" s="3">
        <v>24</v>
      </c>
      <c r="F27" s="3">
        <v>31</v>
      </c>
      <c r="G27" s="3">
        <v>30</v>
      </c>
      <c r="H27" s="3">
        <v>31</v>
      </c>
      <c r="I27" s="3">
        <v>31</v>
      </c>
      <c r="J27" s="3">
        <v>30</v>
      </c>
      <c r="K27" s="3">
        <v>31</v>
      </c>
      <c r="L27" s="3">
        <v>30</v>
      </c>
      <c r="M27" s="3">
        <v>31</v>
      </c>
      <c r="N27" s="3">
        <f t="shared" si="0"/>
        <v>276</v>
      </c>
      <c r="O27" s="165">
        <f>N27/365</f>
        <v>0.75616438356164384</v>
      </c>
      <c r="P27" s="165">
        <f t="shared" si="1"/>
        <v>0.24383561643835616</v>
      </c>
      <c r="Q27" s="159">
        <v>0.96899999999999997</v>
      </c>
    </row>
    <row r="28" spans="1:17" x14ac:dyDescent="0.2">
      <c r="A28" s="3">
        <v>2008</v>
      </c>
      <c r="B28" s="3">
        <v>31</v>
      </c>
      <c r="C28" s="3">
        <v>29</v>
      </c>
      <c r="D28" s="3">
        <v>31</v>
      </c>
      <c r="E28" s="3">
        <v>30</v>
      </c>
      <c r="F28" s="3">
        <v>31</v>
      </c>
      <c r="G28" s="3">
        <v>30</v>
      </c>
      <c r="H28" s="3">
        <v>31</v>
      </c>
      <c r="I28" s="3">
        <v>31</v>
      </c>
      <c r="J28" s="3">
        <v>30</v>
      </c>
      <c r="K28" s="3">
        <v>31</v>
      </c>
      <c r="L28" s="3">
        <v>30</v>
      </c>
      <c r="M28" s="3">
        <v>31</v>
      </c>
      <c r="N28" s="3">
        <f t="shared" si="0"/>
        <v>366</v>
      </c>
      <c r="O28" s="165">
        <v>1</v>
      </c>
      <c r="P28" s="165">
        <f t="shared" si="1"/>
        <v>0</v>
      </c>
      <c r="Q28" s="159">
        <v>0.70699999999999996</v>
      </c>
    </row>
    <row r="29" spans="1:17" x14ac:dyDescent="0.2">
      <c r="A29" s="3">
        <v>2009</v>
      </c>
      <c r="B29" s="3">
        <v>31</v>
      </c>
      <c r="C29" s="3">
        <v>28</v>
      </c>
      <c r="D29" s="3">
        <v>31</v>
      </c>
      <c r="E29" s="3">
        <v>30</v>
      </c>
      <c r="F29" s="3">
        <v>31</v>
      </c>
      <c r="G29" s="3">
        <v>30</v>
      </c>
      <c r="H29" s="3">
        <v>31</v>
      </c>
      <c r="I29" s="3">
        <v>31</v>
      </c>
      <c r="J29" s="3">
        <v>30</v>
      </c>
      <c r="K29" s="3">
        <v>31</v>
      </c>
      <c r="L29" s="3">
        <v>30</v>
      </c>
      <c r="M29" s="3">
        <v>31</v>
      </c>
      <c r="N29" s="3">
        <f t="shared" si="0"/>
        <v>365</v>
      </c>
      <c r="O29" s="165">
        <f>N29/365</f>
        <v>1</v>
      </c>
      <c r="P29" s="165">
        <f t="shared" si="1"/>
        <v>0</v>
      </c>
      <c r="Q29" s="159">
        <v>0.43</v>
      </c>
    </row>
    <row r="30" spans="1:17" x14ac:dyDescent="0.2">
      <c r="A30" s="3">
        <v>2010</v>
      </c>
      <c r="B30" s="3">
        <v>31</v>
      </c>
      <c r="C30" s="3">
        <v>28</v>
      </c>
      <c r="D30" s="3">
        <v>31</v>
      </c>
      <c r="E30" s="3">
        <v>30</v>
      </c>
      <c r="F30" s="3">
        <v>31</v>
      </c>
      <c r="G30" s="3">
        <v>30</v>
      </c>
      <c r="H30" s="3">
        <v>31</v>
      </c>
      <c r="I30" s="3">
        <v>31</v>
      </c>
      <c r="J30" s="3">
        <v>30</v>
      </c>
      <c r="K30" s="3">
        <v>31</v>
      </c>
      <c r="L30" s="3">
        <v>30</v>
      </c>
      <c r="M30" s="3">
        <v>31</v>
      </c>
      <c r="N30" s="3">
        <f t="shared" si="0"/>
        <v>365</v>
      </c>
      <c r="O30" s="165">
        <f>N30/365</f>
        <v>1</v>
      </c>
      <c r="P30" s="165">
        <f t="shared" si="1"/>
        <v>0</v>
      </c>
      <c r="Q30" s="159">
        <v>0.67600000000000005</v>
      </c>
    </row>
    <row r="31" spans="1:17" x14ac:dyDescent="0.2">
      <c r="A31" s="3">
        <v>2011</v>
      </c>
      <c r="B31" s="3">
        <v>31</v>
      </c>
      <c r="C31" s="3">
        <v>28</v>
      </c>
      <c r="D31" s="3">
        <v>31</v>
      </c>
      <c r="E31" s="3">
        <v>30</v>
      </c>
      <c r="F31" s="3">
        <v>31</v>
      </c>
      <c r="G31" s="3">
        <v>14</v>
      </c>
      <c r="H31" s="3">
        <v>0</v>
      </c>
      <c r="I31" s="3">
        <v>11</v>
      </c>
      <c r="J31" s="3">
        <v>0</v>
      </c>
      <c r="K31" s="3">
        <v>0</v>
      </c>
      <c r="L31" s="3">
        <v>0</v>
      </c>
      <c r="M31" s="3">
        <v>0</v>
      </c>
      <c r="N31" s="3">
        <f t="shared" si="0"/>
        <v>176</v>
      </c>
      <c r="O31" s="165">
        <f>N31/365</f>
        <v>0.48219178082191783</v>
      </c>
      <c r="P31" s="165">
        <f t="shared" si="1"/>
        <v>0.51780821917808217</v>
      </c>
      <c r="Q31" s="159">
        <v>7.5999999999999998E-2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Documentation</vt:lpstr>
      <vt:lpstr>Stream Corridor GW Use</vt:lpstr>
      <vt:lpstr>Stream Corridor GW Use &amp; Precip</vt:lpstr>
      <vt:lpstr>GW Management Area GW Use</vt:lpstr>
      <vt:lpstr>Zenith 10-Year Rolling Average</vt:lpstr>
      <vt:lpstr>Zenith 10-Yr Roll Ave &amp; Precip</vt:lpstr>
      <vt:lpstr>Precipitation</vt:lpstr>
      <vt:lpstr>Zenith MDS</vt:lpstr>
      <vt:lpstr>Zenith MDS &amp; Precip</vt:lpstr>
      <vt:lpstr>Monitoring Well Measurements</vt:lpstr>
      <vt:lpstr>Basinwide GW Use</vt:lpstr>
      <vt:lpstr>Precip vs. GW Use</vt:lpstr>
      <vt:lpstr>Irrigated Acres</vt:lpstr>
      <vt:lpstr>MWN_WellsRemoved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Paull, Darci</dc:creator>
  <cp:lastModifiedBy>Chris Beightel</cp:lastModifiedBy>
  <dcterms:created xsi:type="dcterms:W3CDTF">2012-02-29T13:39:28Z</dcterms:created>
  <dcterms:modified xsi:type="dcterms:W3CDTF">2012-03-20T18:35:46Z</dcterms:modified>
</cp:coreProperties>
</file>